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240" tabRatio="604" activeTab="1"/>
  </bookViews>
  <sheets>
    <sheet name="StartUp" sheetId="1" r:id="rId1"/>
    <sheet name="CX17LT1" sheetId="2" r:id="rId2"/>
  </sheets>
  <definedNames>
    <definedName name="_xlnm._FilterDatabase" localSheetId="1" hidden="1">'CX17LT1'!$A$1:$IV$15</definedName>
  </definedNames>
  <calcPr fullCalcOnLoad="1"/>
</workbook>
</file>

<file path=xl/sharedStrings.xml><?xml version="1.0" encoding="utf-8"?>
<sst xmlns="http://schemas.openxmlformats.org/spreadsheetml/2006/main" count="338" uniqueCount="252">
  <si>
    <t>TT</t>
  </si>
  <si>
    <t>Mã SV</t>
  </si>
  <si>
    <t>Lớp</t>
  </si>
  <si>
    <t>Họ đệm</t>
  </si>
  <si>
    <t>Tên</t>
  </si>
  <si>
    <t>Ghi chú</t>
  </si>
  <si>
    <t>Ngày sinh</t>
  </si>
  <si>
    <t>Giới</t>
  </si>
  <si>
    <t>Anh</t>
  </si>
  <si>
    <t>Nguyễn Văn</t>
  </si>
  <si>
    <t>Nam</t>
  </si>
  <si>
    <t>Hiệp</t>
  </si>
  <si>
    <t>ĐIỂM TB KIỂM TRA</t>
  </si>
  <si>
    <t>Hòa</t>
  </si>
  <si>
    <t>Nơi sinh(Hộ khẩu)</t>
  </si>
  <si>
    <t>GDTC (Điểm chữ)</t>
  </si>
  <si>
    <t>GDTC (Điểm 4)</t>
  </si>
  <si>
    <t>GDTC (TEXT)</t>
  </si>
  <si>
    <t>GDQP (Điểm chữ)</t>
  </si>
  <si>
    <t>GDQP(Điểm 4)</t>
  </si>
  <si>
    <t>GDQP (TEXT)</t>
  </si>
  <si>
    <t>THI TIN HỌC-L1</t>
  </si>
  <si>
    <t>THI TIN HỌC-L2</t>
  </si>
  <si>
    <t>TB TIN HỌC-L1</t>
  </si>
  <si>
    <t>TIN HỌC (Điểm chữ)</t>
  </si>
  <si>
    <t>TIN HỌC (Điểm 4)</t>
  </si>
  <si>
    <t>TIN HỌC 111</t>
  </si>
  <si>
    <t>THI CHCT-L1</t>
  </si>
  <si>
    <t>THI CHCT-L2</t>
  </si>
  <si>
    <t>TB CHCT-L1</t>
  </si>
  <si>
    <t>CƠ HỌC CÔNG TRÌNH  (3TC)</t>
  </si>
  <si>
    <t>CHCT (Điểm chữ)</t>
  </si>
  <si>
    <t>CHCT (Điểm 4)</t>
  </si>
  <si>
    <t>CHCT 111</t>
  </si>
  <si>
    <t>CHCT(3TC)</t>
  </si>
  <si>
    <t>CHCT (3TC)</t>
  </si>
  <si>
    <t>THI KTTC-L1</t>
  </si>
  <si>
    <t>THI KTTC-L2</t>
  </si>
  <si>
    <t>TB KTTC-L1</t>
  </si>
  <si>
    <t>KTTC (Điểm chữ)</t>
  </si>
  <si>
    <t>KTTC (Điểm 4)</t>
  </si>
  <si>
    <t>KTTC 111</t>
  </si>
  <si>
    <t>KỸ THUẬT THI CÔNG  (2TC)</t>
  </si>
  <si>
    <t>KTTC(2TC)</t>
  </si>
  <si>
    <t>KTTC (2TC)</t>
  </si>
  <si>
    <t>GIÁO DỤC CHÍNH TRỊ  (2TC)</t>
  </si>
  <si>
    <t>GDCT (Điểm chữ)</t>
  </si>
  <si>
    <t>GDCT (Điểm 4)</t>
  </si>
  <si>
    <t>GDCT 111</t>
  </si>
  <si>
    <t>GDCT(2TC)</t>
  </si>
  <si>
    <t>THI GDCT-L1</t>
  </si>
  <si>
    <t>THI GDCT-L2</t>
  </si>
  <si>
    <t>TB GDCT-L1</t>
  </si>
  <si>
    <t>KTĐ-NCT (Điểm chữ)</t>
  </si>
  <si>
    <t>KTĐ-NCT (Điểm 4)</t>
  </si>
  <si>
    <t>KTĐ-NCT 111</t>
  </si>
  <si>
    <t>CX17LT</t>
  </si>
  <si>
    <t>12CX170101</t>
  </si>
  <si>
    <t>Nguyễn Đình</t>
  </si>
  <si>
    <t>Trung</t>
  </si>
  <si>
    <t>12CX170102</t>
  </si>
  <si>
    <t>Lê Đình</t>
  </si>
  <si>
    <t>Tư</t>
  </si>
  <si>
    <t>12CX170103</t>
  </si>
  <si>
    <t>Vương Quốc</t>
  </si>
  <si>
    <t>Việt</t>
  </si>
  <si>
    <t>12CX170104</t>
  </si>
  <si>
    <t xml:space="preserve">Phan Văn </t>
  </si>
  <si>
    <t>THI TĐỊA-L1</t>
  </si>
  <si>
    <t>THI TĐỊA-L2</t>
  </si>
  <si>
    <t>TB TRẮC ĐỊA-L1</t>
  </si>
  <si>
    <t>TRẮC ĐỊA (3TC)</t>
  </si>
  <si>
    <t>TRẮC ĐỊA (Điểm chữ)</t>
  </si>
  <si>
    <t>TRẮC ĐỊA (Điểm 4)</t>
  </si>
  <si>
    <t>TRẮC ĐỊA 111</t>
  </si>
  <si>
    <t>TRẮC ĐỊA(3TC)</t>
  </si>
  <si>
    <t>KTĐ-NCT(3TC)</t>
  </si>
  <si>
    <t>THI KCCT-L1</t>
  </si>
  <si>
    <t>THI KCCT-L2</t>
  </si>
  <si>
    <t>TB KCCT-L1</t>
  </si>
  <si>
    <t>KẾT CẤU CÔNG TRÌNH  (2TC)</t>
  </si>
  <si>
    <t>KCCT (Điểm chữ)</t>
  </si>
  <si>
    <t>KCCT (Điểm 4)</t>
  </si>
  <si>
    <t>KCCT 111</t>
  </si>
  <si>
    <t>KCCT(2TC)</t>
  </si>
  <si>
    <t>THI PL-L1</t>
  </si>
  <si>
    <t>THI PL-L2</t>
  </si>
  <si>
    <t>TB PL-L1</t>
  </si>
  <si>
    <t>PL (Điểm chữ)</t>
  </si>
  <si>
    <t>PL (Điểm 4)</t>
  </si>
  <si>
    <t>PL 111</t>
  </si>
  <si>
    <t>PL(2TC)</t>
  </si>
  <si>
    <t>PHÁP LUẬT (1TC)</t>
  </si>
  <si>
    <t>GDTC(1TC)</t>
  </si>
  <si>
    <t>GDQP VÀ AN NINH(1TC)</t>
  </si>
  <si>
    <t>TIN HỌC (2TC)</t>
  </si>
  <si>
    <t>TIẾNG ANH(2TC)</t>
  </si>
  <si>
    <t>THI TA-L1</t>
  </si>
  <si>
    <t>THI TA-L2</t>
  </si>
  <si>
    <t>TB TA-L1</t>
  </si>
  <si>
    <t>TA (Điểm chữ)</t>
  </si>
  <si>
    <t>TA (Điểm 4)</t>
  </si>
  <si>
    <t>TA 111</t>
  </si>
  <si>
    <t>TA (2TC)</t>
  </si>
  <si>
    <t xml:space="preserve">Lộ Văn </t>
  </si>
  <si>
    <t>Tuấn</t>
  </si>
  <si>
    <t>12CX170105</t>
  </si>
  <si>
    <t>TCHT KỲ I</t>
  </si>
  <si>
    <t>TBC HỌC KỲ I</t>
  </si>
  <si>
    <t>TBC HỌC KỲ I -11</t>
  </si>
  <si>
    <t>TÍN CHỈ TÍCH LŨY KỲ 1</t>
  </si>
  <si>
    <t>TBC TÍCH LŨY KỲ 1 -11</t>
  </si>
  <si>
    <t xml:space="preserve">XÉT LÊN LỚP
KỲ 1 (TBC TÍCH LŨY)
</t>
  </si>
  <si>
    <t>12CX170106</t>
  </si>
  <si>
    <t>Lò Văn</t>
  </si>
  <si>
    <t>Chung</t>
  </si>
  <si>
    <t>12CX170107</t>
  </si>
  <si>
    <t>Triệu Chiến</t>
  </si>
  <si>
    <t>Thắng</t>
  </si>
  <si>
    <t>12CX170108</t>
  </si>
  <si>
    <t>Nguyễn Hữu</t>
  </si>
  <si>
    <t>12CX170109</t>
  </si>
  <si>
    <t>Cấn Văn</t>
  </si>
  <si>
    <t>Hiếu</t>
  </si>
  <si>
    <t>12CX170110</t>
  </si>
  <si>
    <t>Trần Tuấn</t>
  </si>
  <si>
    <t>Dũng</t>
  </si>
  <si>
    <t>12CX170111</t>
  </si>
  <si>
    <t>Nguyễn Mạnh</t>
  </si>
  <si>
    <t>12CX170112</t>
  </si>
  <si>
    <t>12CX170113</t>
  </si>
  <si>
    <t>Nguyễn Duy</t>
  </si>
  <si>
    <t>Linh</t>
  </si>
  <si>
    <t>12CX170114</t>
  </si>
  <si>
    <t>Minh</t>
  </si>
  <si>
    <t>12CX170115</t>
  </si>
  <si>
    <t>Lê Thanh</t>
  </si>
  <si>
    <t>Tùng</t>
  </si>
  <si>
    <t xml:space="preserve">XÉT LÊN LỚP (TBC HỌC KỲ I)
</t>
  </si>
  <si>
    <t>12CX170116</t>
  </si>
  <si>
    <t>Ngọ Văn</t>
  </si>
  <si>
    <t>Thành</t>
  </si>
  <si>
    <t>20/12/1996</t>
  </si>
  <si>
    <t>15/09/1991</t>
  </si>
  <si>
    <t>13/08/1993</t>
  </si>
  <si>
    <t>01/09/1996</t>
  </si>
  <si>
    <t>22/11/1991</t>
  </si>
  <si>
    <t>19/10/2002</t>
  </si>
  <si>
    <t>26/06/2002</t>
  </si>
  <si>
    <t>29/08/2002</t>
  </si>
  <si>
    <t>14/04/2002</t>
  </si>
  <si>
    <t>08/07/2002</t>
  </si>
  <si>
    <t>14/07/2002</t>
  </si>
  <si>
    <t>17/12/2002</t>
  </si>
  <si>
    <t>19/12/2002</t>
  </si>
  <si>
    <t>21/07/1984</t>
  </si>
  <si>
    <t>Chương Mỹ - Hà Nội</t>
  </si>
  <si>
    <t>Hoằng Hóa - Thanh Hóa</t>
  </si>
  <si>
    <t>Đông Anh - Hà Nội</t>
  </si>
  <si>
    <t>Mê Linh - Hà Nội</t>
  </si>
  <si>
    <t>Văn Chấn - Yên Bái</t>
  </si>
  <si>
    <t>Quỳnh Nhai - Sơn La</t>
  </si>
  <si>
    <t>Đống Đa - Hà Nội</t>
  </si>
  <si>
    <t>Phúc Thọ - Hà Nội</t>
  </si>
  <si>
    <t>Thạch Thất - Hà Nội</t>
  </si>
  <si>
    <t>Hà Đông - Hà Nội</t>
  </si>
  <si>
    <t>Ba Đình - Hà Nội</t>
  </si>
  <si>
    <t>Thanh Oai - Hà Nội</t>
  </si>
  <si>
    <t>Nam Từ Liêm - Hà Nội</t>
  </si>
  <si>
    <t>Hiệp Hòa - Bắc Giang</t>
  </si>
  <si>
    <t>THI KTĐ-NCT-L1(PHẦN KTĐ)</t>
  </si>
  <si>
    <t>THI KTĐ-NCT-L2(PHẦN KTĐ)</t>
  </si>
  <si>
    <t>TB KTĐ-NCT-L1( PHẦN KTĐ)</t>
  </si>
  <si>
    <t xml:space="preserve">KỸ THUẬT ĐIỆN NƯỚC CÔNG TRÌNH( PHẦN KỸ THUẬT ĐIỆN)  (3TC) </t>
  </si>
  <si>
    <t>KTĐ-NCT( PHẦN KTĐ) (Điểm chữ)</t>
  </si>
  <si>
    <t>KTĐ-NCT( PHẦN KTĐ) (Điểm 4)</t>
  </si>
  <si>
    <t>KTĐ-NCT ( PHẦN KTĐ)111</t>
  </si>
  <si>
    <t>KTĐ-NCT( PHẦN KTĐ)(3TC)</t>
  </si>
  <si>
    <t>THI KTĐ-NCT( PHẦN CTN)-L1</t>
  </si>
  <si>
    <t>THI KTĐ-NCT( PHẦN CTN)-L2</t>
  </si>
  <si>
    <t>TB KTĐ-NCT( PHẦN CTN)-L1</t>
  </si>
  <si>
    <t>KỸ THUẬT ĐIỆN NƯỚC CÔNG TRÌNH( PHẦN CTN)(3TC)</t>
  </si>
  <si>
    <t>KTĐ-NCT( PHẦN CTN)(Điểm chữ)</t>
  </si>
  <si>
    <t>KTĐ-NCT ( PHẦN CTN)(Điểm 4)</t>
  </si>
  <si>
    <t>KTĐ-NCT( PHẦN CTN) 111</t>
  </si>
  <si>
    <t>KTĐ-NCT( PHẦN CTN)(3TC)</t>
  </si>
  <si>
    <t>KỸ THUẬT ĐIỆN NƯỚC CÔNG TRÌNH( ĐIỂM 10)</t>
  </si>
  <si>
    <t>THI CHĐ-NM-L1</t>
  </si>
  <si>
    <t>THI CHĐ-NM-L2</t>
  </si>
  <si>
    <t>TB CHĐ-NM-L1</t>
  </si>
  <si>
    <t>CƠ HỌC ĐẤT - NỀN MÓNG (2TC)</t>
  </si>
  <si>
    <t>CHĐ-NM (Điểm chữ)</t>
  </si>
  <si>
    <t>CHĐ-NM (Điểm 4)</t>
  </si>
  <si>
    <t>CHĐ-NM 111</t>
  </si>
  <si>
    <t>CHĐ-NM(2TC)</t>
  </si>
  <si>
    <t>THI TT,QTCTXD-L1</t>
  </si>
  <si>
    <t>THI TT,QTCTXD-L2</t>
  </si>
  <si>
    <t>TB TT,QTCTXD-L1</t>
  </si>
  <si>
    <t>THANH TOÁN, QUYẾT TOÁN CÔNG TRÌNH XÂY DỰNG (2TC)</t>
  </si>
  <si>
    <t>TT, QTCTXD (Điểm chữ)</t>
  </si>
  <si>
    <t>TT,QTCTXD (Điểm 4)</t>
  </si>
  <si>
    <t>TT,QTCTXD 111</t>
  </si>
  <si>
    <t>TT,QTCTXD(2TC)</t>
  </si>
  <si>
    <t>THI PLXD-L1</t>
  </si>
  <si>
    <t>THI PLXD-L2</t>
  </si>
  <si>
    <t>TB PLXD-L1</t>
  </si>
  <si>
    <t>PHÁP LUẬT XÂY DỰNG (2TC)</t>
  </si>
  <si>
    <t>PLXD (Điểm chữ)</t>
  </si>
  <si>
    <t>PLXD (Điểm 4)</t>
  </si>
  <si>
    <t>PLXD 111</t>
  </si>
  <si>
    <t>PLXD(2TC)</t>
  </si>
  <si>
    <t>THI ĐAKTTC-L1</t>
  </si>
  <si>
    <t>THI ĐAKTTC-L2</t>
  </si>
  <si>
    <t>TB ĐAKTTC-L1</t>
  </si>
  <si>
    <t>ĐỒ ÁN KỸ THUẬT THI CÔNG (1TC)</t>
  </si>
  <si>
    <t>ĐAKTTC (Điểm chữ)</t>
  </si>
  <si>
    <t>ĐAKTTC (Điểm 4)</t>
  </si>
  <si>
    <t>ĐAKTTC 111</t>
  </si>
  <si>
    <t>ĐAKTTC(1TC)</t>
  </si>
  <si>
    <t>THI ĐATCTC-L1</t>
  </si>
  <si>
    <t>THI ĐATCTC-L2</t>
  </si>
  <si>
    <t>TB ĐATCTC-L1</t>
  </si>
  <si>
    <t>ĐỒ ÁN TỔ CHỨC THI CÔNG (1TC)</t>
  </si>
  <si>
    <t>ĐATCTC (Điểm chữ)</t>
  </si>
  <si>
    <t>ĐATCTC (Điểm 4)</t>
  </si>
  <si>
    <t>ĐATCTC 111</t>
  </si>
  <si>
    <t>ĐATCTC(1TC)</t>
  </si>
  <si>
    <t>THI TTKTV-L1</t>
  </si>
  <si>
    <t>THI TTKTV-L2</t>
  </si>
  <si>
    <t>TB TTKTV-L1</t>
  </si>
  <si>
    <t>THỰC TẬP KỸ THUẬT VIÊN (4TC)</t>
  </si>
  <si>
    <t>TTKTV (Điểm chữ)</t>
  </si>
  <si>
    <t>TTKTV (Điểm 4)</t>
  </si>
  <si>
    <t>TTKTV 111</t>
  </si>
  <si>
    <t>TTKTV(4TC)</t>
  </si>
  <si>
    <t>THI ĐATN-L1</t>
  </si>
  <si>
    <t>THI ĐATN-L2</t>
  </si>
  <si>
    <t>TB ĐATN-L1</t>
  </si>
  <si>
    <t>ĐỒ ÁN TỐT NGHIỆP (5TC)</t>
  </si>
  <si>
    <t>ĐATN (Điểm chữ)</t>
  </si>
  <si>
    <t>ĐATN (Điểm 4)</t>
  </si>
  <si>
    <t>ĐATN 111</t>
  </si>
  <si>
    <t>ĐATN(5TC)</t>
  </si>
  <si>
    <t>TN T4.2021</t>
  </si>
  <si>
    <t>TCHT KỲ II</t>
  </si>
  <si>
    <t>TBC HỌC KỲ II</t>
  </si>
  <si>
    <t>TBC HỌC KỲ II -11</t>
  </si>
  <si>
    <t>Chưa học BS kiến thức môn: VXD, CƠ XD, CTKT, KTTC, TCTC</t>
  </si>
  <si>
    <t>Đã học BS kiến thức môn: (CTKT), (TCTC) ,( KTTC)</t>
  </si>
  <si>
    <t>Đã học BS kiến thức môn: (CTKT)( KTTC)</t>
  </si>
  <si>
    <t>Đã học BS kiến thức môn: (Cơ XD), (CTKT), (TCTC), (VXD);( KTTC)</t>
  </si>
  <si>
    <t>Đã học BS kiến thức môn: (Cơ XD), (CTKT), (TCTC), (VXD) ,(KTTC)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</si>
</sst>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\ &quot;$&quot;;\-#,##0\ &quot;$&quot;"/>
    <numFmt numFmtId="178" formatCode="0.0_)"/>
    <numFmt numFmtId="179" formatCode="_-* #,##0_-;\-* #,##0_-;_-* &quot;-&quot;_-;_-@_-"/>
    <numFmt numFmtId="180" formatCode="_-* #,##0.00_-;\-* #,##0.00_-;_-* &quot;-&quot;??_-;_-@_-"/>
    <numFmt numFmtId="181" formatCode="#,##0\ &quot;DM&quot;;\-#,##0\ &quot;DM&quot;"/>
    <numFmt numFmtId="182" formatCode="0.000%"/>
    <numFmt numFmtId="183" formatCode="&quot;￥&quot;#,##0;&quot;￥&quot;\-#,##0"/>
    <numFmt numFmtId="184" formatCode="00.000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#,##0&quot;$&quot;_);[Red]\(#,##0&quot;$&quot;\)"/>
    <numFmt numFmtId="188" formatCode="&quot;\&quot;#,##0;[Red]&quot;\&quot;&quot;\&quot;\-#,##0"/>
    <numFmt numFmtId="189" formatCode="&quot;\&quot;#,##0.00;[Red]&quot;\&quot;&quot;\&quot;&quot;\&quot;&quot;\&quot;&quot;\&quot;&quot;\&quot;\-#,##0.00"/>
    <numFmt numFmtId="190" formatCode="[$-409]dddd\,\ mmmm\ dd\,\ yyyy"/>
    <numFmt numFmtId="191" formatCode="#,###"/>
    <numFmt numFmtId="192" formatCode=";;;"/>
    <numFmt numFmtId="193" formatCode="d"/>
    <numFmt numFmtId="194" formatCode="mm"/>
    <numFmt numFmtId="195" formatCode="dd"/>
    <numFmt numFmtId="196" formatCode="yyyy"/>
    <numFmt numFmtId="197" formatCode="#,##0.000"/>
    <numFmt numFmtId="198" formatCode="#,##0.00000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_);_(* \(#,##0.0\);_(* &quot;-&quot;??_);_(@_)"/>
    <numFmt numFmtId="204" formatCode="_(* #,##0_);_(* \(#,##0\);_(* &quot;-&quot;??_);_(@_)"/>
    <numFmt numFmtId="205" formatCode="\ \ \+\ @"/>
    <numFmt numFmtId="206" formatCode="#,##0.000\ \ "/>
    <numFmt numFmtId="207" formatCode="&quot;£&quot;#,##0;[Red]\-&quot;£&quot;#,##0"/>
    <numFmt numFmtId="208" formatCode="\ \ \ \+\ @"/>
    <numFmt numFmtId="209" formatCode="\ \ \ \ \ \ \ \ @"/>
    <numFmt numFmtId="210" formatCode="000000"/>
    <numFmt numFmtId="211" formatCode="00000"/>
    <numFmt numFmtId="212" formatCode="_(* #,##0_);_(* \(#,##0\);_(* &quot;-&quot;???_);_(@_)"/>
    <numFmt numFmtId="213" formatCode="_(* #,##0.000_);_(* \(#,##0.000\);_(* &quot;-&quot;??_);_(@_)"/>
    <numFmt numFmtId="214" formatCode="#,##0.0000"/>
    <numFmt numFmtId="215" formatCode="0;[Red]0"/>
    <numFmt numFmtId="216" formatCode="_-* #,##0\ _₫_-;\-* #,##0\ _₫_-;_-* &quot;-&quot;??\ _₫_-;_-@_-"/>
  </numFmts>
  <fonts count="75">
    <font>
      <sz val="10"/>
      <name val="Arial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3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5"/>
      <color indexed="12"/>
      <name val="Times New Roman"/>
      <family val="1"/>
    </font>
    <font>
      <sz val="13.5"/>
      <color indexed="12"/>
      <name val="Times New Roman"/>
      <family val="1"/>
    </font>
    <font>
      <sz val="12.5"/>
      <color indexed="12"/>
      <name val="Times New Roman"/>
      <family val="1"/>
    </font>
    <font>
      <b/>
      <sz val="13.5"/>
      <color indexed="8"/>
      <name val="Times New Roman"/>
      <family val="1"/>
    </font>
    <font>
      <b/>
      <sz val="13.5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14"/>
      <name val="Times New Roman"/>
      <family val="1"/>
    </font>
    <font>
      <b/>
      <sz val="13.5"/>
      <color indexed="14"/>
      <name val="Times New Roman"/>
      <family val="1"/>
    </font>
    <font>
      <sz val="13.5"/>
      <color indexed="8"/>
      <name val="Times New Roman"/>
      <family val="1"/>
    </font>
    <font>
      <sz val="13.5"/>
      <color indexed="10"/>
      <name val="Times New Roman"/>
      <family val="1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rgb="FF0000CC"/>
      <name val="Times New Roman"/>
      <family val="1"/>
    </font>
    <font>
      <sz val="13.5"/>
      <color rgb="FF0000CC"/>
      <name val="Times New Roman"/>
      <family val="1"/>
    </font>
    <font>
      <sz val="12.5"/>
      <color rgb="FF0000CC"/>
      <name val="Times New Roman"/>
      <family val="1"/>
    </font>
    <font>
      <b/>
      <sz val="13.5"/>
      <color theme="1"/>
      <name val="Times New Roman"/>
      <family val="1"/>
    </font>
    <font>
      <b/>
      <sz val="13.5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"/>
      <color rgb="FFCC00FF"/>
      <name val="Times New Roman"/>
      <family val="1"/>
    </font>
    <font>
      <b/>
      <sz val="13.5"/>
      <color rgb="FFCC00FF"/>
      <name val="Times New Roman"/>
      <family val="1"/>
    </font>
    <font>
      <sz val="13.5"/>
      <color theme="1"/>
      <name val="Times New Roman"/>
      <family val="1"/>
    </font>
    <font>
      <sz val="13.5"/>
      <color rgb="FFFF0000"/>
      <name val="Times New Roman"/>
      <family val="1"/>
    </font>
    <font>
      <sz val="13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thin"/>
    </border>
    <border>
      <left style="thick"/>
      <right style="thin"/>
      <top style="thin"/>
      <bottom style="hair"/>
    </border>
    <border>
      <left style="thin"/>
      <right style="thick"/>
      <top style="hair"/>
      <bottom style="hair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0" borderId="12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/>
    </xf>
    <xf numFmtId="172" fontId="13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63" fillId="33" borderId="17" xfId="0" applyFont="1" applyFill="1" applyBorder="1" applyAlignment="1">
      <alignment horizontal="center" textRotation="90"/>
    </xf>
    <xf numFmtId="0" fontId="13" fillId="35" borderId="18" xfId="0" applyFont="1" applyFill="1" applyBorder="1" applyAlignment="1">
      <alignment horizontal="center" textRotation="90"/>
    </xf>
    <xf numFmtId="172" fontId="64" fillId="36" borderId="19" xfId="0" applyNumberFormat="1" applyFont="1" applyFill="1" applyBorder="1" applyAlignment="1">
      <alignment horizontal="center"/>
    </xf>
    <xf numFmtId="172" fontId="13" fillId="36" borderId="19" xfId="0" applyNumberFormat="1" applyFont="1" applyFill="1" applyBorder="1" applyAlignment="1">
      <alignment horizontal="center"/>
    </xf>
    <xf numFmtId="2" fontId="65" fillId="0" borderId="20" xfId="0" applyNumberFormat="1" applyFont="1" applyBorder="1" applyAlignment="1">
      <alignment horizontal="center"/>
    </xf>
    <xf numFmtId="172" fontId="9" fillId="33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66" fillId="33" borderId="17" xfId="0" applyFont="1" applyFill="1" applyBorder="1" applyAlignment="1">
      <alignment horizontal="center" textRotation="90"/>
    </xf>
    <xf numFmtId="0" fontId="13" fillId="33" borderId="17" xfId="0" applyFont="1" applyFill="1" applyBorder="1" applyAlignment="1">
      <alignment horizontal="center" vertical="justify" textRotation="90"/>
    </xf>
    <xf numFmtId="0" fontId="63" fillId="33" borderId="17" xfId="0" applyFont="1" applyFill="1" applyBorder="1" applyAlignment="1">
      <alignment horizontal="center" vertical="justify" textRotation="90"/>
    </xf>
    <xf numFmtId="172" fontId="9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9" xfId="0" applyFont="1" applyBorder="1" applyAlignment="1">
      <alignment textRotation="90"/>
    </xf>
    <xf numFmtId="0" fontId="67" fillId="34" borderId="19" xfId="0" applyFont="1" applyFill="1" applyBorder="1" applyAlignment="1">
      <alignment textRotation="90"/>
    </xf>
    <xf numFmtId="0" fontId="63" fillId="33" borderId="19" xfId="0" applyFont="1" applyFill="1" applyBorder="1" applyAlignment="1">
      <alignment textRotation="90"/>
    </xf>
    <xf numFmtId="0" fontId="13" fillId="35" borderId="19" xfId="0" applyFont="1" applyFill="1" applyBorder="1" applyAlignment="1">
      <alignment textRotation="90"/>
    </xf>
    <xf numFmtId="0" fontId="13" fillId="33" borderId="19" xfId="0" applyFont="1" applyFill="1" applyBorder="1" applyAlignment="1">
      <alignment textRotation="90"/>
    </xf>
    <xf numFmtId="0" fontId="14" fillId="0" borderId="19" xfId="0" applyFont="1" applyBorder="1" applyAlignment="1">
      <alignment textRotation="90"/>
    </xf>
    <xf numFmtId="0" fontId="14" fillId="33" borderId="20" xfId="0" applyFont="1" applyFill="1" applyBorder="1" applyAlignment="1">
      <alignment textRotation="90"/>
    </xf>
    <xf numFmtId="172" fontId="8" fillId="33" borderId="21" xfId="0" applyNumberFormat="1" applyFont="1" applyFill="1" applyBorder="1" applyAlignment="1">
      <alignment horizontal="center"/>
    </xf>
    <xf numFmtId="172" fontId="64" fillId="36" borderId="10" xfId="0" applyNumberFormat="1" applyFont="1" applyFill="1" applyBorder="1" applyAlignment="1">
      <alignment horizontal="center"/>
    </xf>
    <xf numFmtId="172" fontId="13" fillId="36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textRotation="90"/>
    </xf>
    <xf numFmtId="0" fontId="14" fillId="37" borderId="24" xfId="0" applyFont="1" applyFill="1" applyBorder="1" applyAlignment="1">
      <alignment horizontal="center" textRotation="90"/>
    </xf>
    <xf numFmtId="0" fontId="14" fillId="37" borderId="20" xfId="0" applyFont="1" applyFill="1" applyBorder="1" applyAlignment="1">
      <alignment textRotation="90"/>
    </xf>
    <xf numFmtId="0" fontId="8" fillId="0" borderId="25" xfId="0" applyFont="1" applyBorder="1" applyAlignment="1">
      <alignment horizontal="center" textRotation="90"/>
    </xf>
    <xf numFmtId="0" fontId="8" fillId="0" borderId="17" xfId="0" applyFont="1" applyBorder="1" applyAlignment="1">
      <alignment horizontal="center" textRotation="90"/>
    </xf>
    <xf numFmtId="0" fontId="8" fillId="0" borderId="17" xfId="0" applyFont="1" applyBorder="1" applyAlignment="1">
      <alignment textRotation="90"/>
    </xf>
    <xf numFmtId="0" fontId="67" fillId="34" borderId="17" xfId="0" applyFont="1" applyFill="1" applyBorder="1" applyAlignment="1">
      <alignment textRotation="90"/>
    </xf>
    <xf numFmtId="0" fontId="63" fillId="33" borderId="17" xfId="0" applyFont="1" applyFill="1" applyBorder="1" applyAlignment="1">
      <alignment textRotation="90"/>
    </xf>
    <xf numFmtId="0" fontId="13" fillId="35" borderId="17" xfId="0" applyFont="1" applyFill="1" applyBorder="1" applyAlignment="1">
      <alignment textRotation="90"/>
    </xf>
    <xf numFmtId="0" fontId="13" fillId="33" borderId="17" xfId="0" applyFont="1" applyFill="1" applyBorder="1" applyAlignment="1">
      <alignment textRotation="90"/>
    </xf>
    <xf numFmtId="0" fontId="14" fillId="0" borderId="17" xfId="0" applyFont="1" applyBorder="1" applyAlignment="1">
      <alignment textRotation="90"/>
    </xf>
    <xf numFmtId="0" fontId="14" fillId="37" borderId="26" xfId="0" applyFont="1" applyFill="1" applyBorder="1" applyAlignment="1">
      <alignment textRotation="90"/>
    </xf>
    <xf numFmtId="2" fontId="65" fillId="0" borderId="24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0" fontId="14" fillId="37" borderId="17" xfId="0" applyFont="1" applyFill="1" applyBorder="1" applyAlignment="1">
      <alignment textRotation="90"/>
    </xf>
    <xf numFmtId="0" fontId="8" fillId="0" borderId="14" xfId="0" applyFont="1" applyBorder="1" applyAlignment="1">
      <alignment/>
    </xf>
    <xf numFmtId="172" fontId="64" fillId="36" borderId="14" xfId="0" applyNumberFormat="1" applyFont="1" applyFill="1" applyBorder="1" applyAlignment="1">
      <alignment horizontal="center"/>
    </xf>
    <xf numFmtId="172" fontId="13" fillId="36" borderId="14" xfId="0" applyNumberFormat="1" applyFont="1" applyFill="1" applyBorder="1" applyAlignment="1">
      <alignment horizontal="center"/>
    </xf>
    <xf numFmtId="172" fontId="8" fillId="0" borderId="27" xfId="0" applyNumberFormat="1" applyFont="1" applyBorder="1" applyAlignment="1">
      <alignment horizontal="center"/>
    </xf>
    <xf numFmtId="172" fontId="8" fillId="33" borderId="27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textRotation="90"/>
    </xf>
    <xf numFmtId="172" fontId="9" fillId="33" borderId="21" xfId="0" applyNumberFormat="1" applyFont="1" applyFill="1" applyBorder="1" applyAlignment="1">
      <alignment/>
    </xf>
    <xf numFmtId="172" fontId="9" fillId="0" borderId="21" xfId="0" applyNumberFormat="1" applyFont="1" applyBorder="1" applyAlignment="1">
      <alignment/>
    </xf>
    <xf numFmtId="0" fontId="10" fillId="0" borderId="12" xfId="0" applyFont="1" applyBorder="1" applyAlignment="1">
      <alignment horizontal="center" textRotation="90"/>
    </xf>
    <xf numFmtId="0" fontId="68" fillId="0" borderId="11" xfId="0" applyFont="1" applyBorder="1" applyAlignment="1">
      <alignment horizontal="center" textRotation="90"/>
    </xf>
    <xf numFmtId="0" fontId="69" fillId="33" borderId="11" xfId="0" applyFont="1" applyFill="1" applyBorder="1" applyAlignment="1">
      <alignment horizontal="center" textRotation="90"/>
    </xf>
    <xf numFmtId="0" fontId="10" fillId="0" borderId="11" xfId="0" applyFont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textRotation="90"/>
    </xf>
    <xf numFmtId="0" fontId="70" fillId="33" borderId="11" xfId="0" applyFont="1" applyFill="1" applyBorder="1" applyAlignment="1">
      <alignment horizontal="center" textRotation="90"/>
    </xf>
    <xf numFmtId="1" fontId="13" fillId="0" borderId="21" xfId="0" applyNumberFormat="1" applyFont="1" applyBorder="1" applyAlignment="1">
      <alignment horizontal="center"/>
    </xf>
    <xf numFmtId="2" fontId="67" fillId="0" borderId="10" xfId="0" applyNumberFormat="1" applyFont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1" fontId="13" fillId="38" borderId="10" xfId="0" applyNumberFormat="1" applyFont="1" applyFill="1" applyBorder="1" applyAlignment="1">
      <alignment horizontal="center"/>
    </xf>
    <xf numFmtId="2" fontId="71" fillId="33" borderId="10" xfId="0" applyNumberFormat="1" applyFont="1" applyFill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13" fillId="34" borderId="14" xfId="0" applyNumberFormat="1" applyFont="1" applyFill="1" applyBorder="1" applyAlignment="1">
      <alignment horizontal="center"/>
    </xf>
    <xf numFmtId="0" fontId="14" fillId="37" borderId="29" xfId="0" applyFont="1" applyFill="1" applyBorder="1" applyAlignment="1">
      <alignment horizontal="center" textRotation="90"/>
    </xf>
    <xf numFmtId="172" fontId="9" fillId="0" borderId="27" xfId="0" applyNumberFormat="1" applyFont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72" fontId="9" fillId="33" borderId="31" xfId="0" applyNumberFormat="1" applyFont="1" applyFill="1" applyBorder="1" applyAlignment="1">
      <alignment horizontal="center"/>
    </xf>
    <xf numFmtId="172" fontId="8" fillId="33" borderId="32" xfId="0" applyNumberFormat="1" applyFont="1" applyFill="1" applyBorder="1" applyAlignment="1">
      <alignment horizontal="center"/>
    </xf>
    <xf numFmtId="172" fontId="64" fillId="36" borderId="33" xfId="0" applyNumberFormat="1" applyFont="1" applyFill="1" applyBorder="1" applyAlignment="1">
      <alignment horizontal="center"/>
    </xf>
    <xf numFmtId="172" fontId="13" fillId="36" borderId="33" xfId="0" applyNumberFormat="1" applyFont="1" applyFill="1" applyBorder="1" applyAlignment="1">
      <alignment horizontal="center"/>
    </xf>
    <xf numFmtId="2" fontId="65" fillId="0" borderId="34" xfId="0" applyNumberFormat="1" applyFont="1" applyBorder="1" applyAlignment="1">
      <alignment horizontal="center"/>
    </xf>
    <xf numFmtId="172" fontId="9" fillId="0" borderId="32" xfId="0" applyNumberFormat="1" applyFont="1" applyBorder="1" applyAlignment="1">
      <alignment horizontal="center"/>
    </xf>
    <xf numFmtId="172" fontId="8" fillId="0" borderId="33" xfId="0" applyNumberFormat="1" applyFont="1" applyBorder="1" applyAlignment="1">
      <alignment horizontal="center"/>
    </xf>
    <xf numFmtId="172" fontId="13" fillId="34" borderId="33" xfId="0" applyNumberFormat="1" applyFont="1" applyFill="1" applyBorder="1" applyAlignment="1">
      <alignment horizontal="center"/>
    </xf>
    <xf numFmtId="172" fontId="9" fillId="0" borderId="21" xfId="0" applyNumberFormat="1" applyFont="1" applyBorder="1" applyAlignment="1">
      <alignment/>
    </xf>
    <xf numFmtId="172" fontId="9" fillId="33" borderId="35" xfId="0" applyNumberFormat="1" applyFont="1" applyFill="1" applyBorder="1" applyAlignment="1">
      <alignment/>
    </xf>
    <xf numFmtId="172" fontId="9" fillId="33" borderId="21" xfId="0" applyNumberFormat="1" applyFont="1" applyFill="1" applyBorder="1" applyAlignment="1">
      <alignment/>
    </xf>
    <xf numFmtId="172" fontId="9" fillId="33" borderId="27" xfId="0" applyNumberFormat="1" applyFont="1" applyFill="1" applyBorder="1" applyAlignment="1">
      <alignment/>
    </xf>
    <xf numFmtId="172" fontId="9" fillId="0" borderId="27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33" borderId="33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72" fontId="8" fillId="33" borderId="31" xfId="0" applyNumberFormat="1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/>
    </xf>
    <xf numFmtId="49" fontId="72" fillId="0" borderId="10" xfId="0" applyNumberFormat="1" applyFont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72" fillId="0" borderId="15" xfId="0" applyFont="1" applyBorder="1" applyAlignment="1">
      <alignment/>
    </xf>
    <xf numFmtId="49" fontId="72" fillId="0" borderId="15" xfId="0" applyNumberFormat="1" applyFont="1" applyBorder="1" applyAlignment="1">
      <alignment horizontal="center"/>
    </xf>
    <xf numFmtId="0" fontId="72" fillId="33" borderId="30" xfId="0" applyFont="1" applyFill="1" applyBorder="1" applyAlignment="1">
      <alignment/>
    </xf>
    <xf numFmtId="0" fontId="72" fillId="0" borderId="30" xfId="0" applyFont="1" applyFill="1" applyBorder="1" applyAlignment="1">
      <alignment/>
    </xf>
    <xf numFmtId="0" fontId="72" fillId="0" borderId="36" xfId="0" applyFont="1" applyFill="1" applyBorder="1" applyAlignment="1">
      <alignment/>
    </xf>
    <xf numFmtId="0" fontId="72" fillId="33" borderId="31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72" fillId="0" borderId="31" xfId="0" applyFont="1" applyFill="1" applyBorder="1" applyAlignment="1">
      <alignment horizontal="left"/>
    </xf>
    <xf numFmtId="0" fontId="72" fillId="0" borderId="19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/>
    </xf>
    <xf numFmtId="0" fontId="72" fillId="0" borderId="37" xfId="0" applyFont="1" applyFill="1" applyBorder="1" applyAlignment="1">
      <alignment/>
    </xf>
    <xf numFmtId="49" fontId="72" fillId="0" borderId="14" xfId="0" applyNumberFormat="1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2" fontId="65" fillId="0" borderId="29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8" fillId="0" borderId="36" xfId="0" applyFont="1" applyBorder="1" applyAlignment="1">
      <alignment/>
    </xf>
    <xf numFmtId="172" fontId="9" fillId="0" borderId="16" xfId="0" applyNumberFormat="1" applyFont="1" applyBorder="1" applyAlignment="1">
      <alignment horizontal="center"/>
    </xf>
    <xf numFmtId="49" fontId="72" fillId="0" borderId="20" xfId="0" applyNumberFormat="1" applyFont="1" applyBorder="1" applyAlignment="1">
      <alignment/>
    </xf>
    <xf numFmtId="49" fontId="72" fillId="0" borderId="24" xfId="0" applyNumberFormat="1" applyFont="1" applyBorder="1" applyAlignment="1">
      <alignment/>
    </xf>
    <xf numFmtId="49" fontId="72" fillId="0" borderId="29" xfId="0" applyNumberFormat="1" applyFont="1" applyBorder="1" applyAlignment="1">
      <alignment/>
    </xf>
    <xf numFmtId="0" fontId="72" fillId="0" borderId="22" xfId="0" applyFont="1" applyFill="1" applyBorder="1" applyAlignment="1">
      <alignment/>
    </xf>
    <xf numFmtId="172" fontId="9" fillId="37" borderId="21" xfId="0" applyNumberFormat="1" applyFont="1" applyFill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13" fillId="34" borderId="15" xfId="0" applyNumberFormat="1" applyFont="1" applyFill="1" applyBorder="1" applyAlignment="1">
      <alignment horizontal="center"/>
    </xf>
    <xf numFmtId="172" fontId="64" fillId="36" borderId="15" xfId="0" applyNumberFormat="1" applyFont="1" applyFill="1" applyBorder="1" applyAlignment="1">
      <alignment horizontal="center"/>
    </xf>
    <xf numFmtId="172" fontId="13" fillId="36" borderId="15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textRotation="90"/>
    </xf>
    <xf numFmtId="172" fontId="8" fillId="37" borderId="38" xfId="0" applyNumberFormat="1" applyFont="1" applyFill="1" applyBorder="1" applyAlignment="1">
      <alignment/>
    </xf>
    <xf numFmtId="172" fontId="8" fillId="37" borderId="27" xfId="0" applyNumberFormat="1" applyFont="1" applyFill="1" applyBorder="1" applyAlignment="1">
      <alignment horizontal="center"/>
    </xf>
    <xf numFmtId="172" fontId="8" fillId="0" borderId="21" xfId="0" applyNumberFormat="1" applyFont="1" applyBorder="1" applyAlignment="1">
      <alignment/>
    </xf>
    <xf numFmtId="172" fontId="8" fillId="37" borderId="21" xfId="0" applyNumberFormat="1" applyFont="1" applyFill="1" applyBorder="1" applyAlignment="1">
      <alignment horizontal="center"/>
    </xf>
    <xf numFmtId="172" fontId="8" fillId="37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4" fillId="37" borderId="30" xfId="0" applyFont="1" applyFill="1" applyBorder="1" applyAlignment="1">
      <alignment horizontal="center" textRotation="90"/>
    </xf>
    <xf numFmtId="0" fontId="14" fillId="37" borderId="37" xfId="0" applyFont="1" applyFill="1" applyBorder="1" applyAlignment="1">
      <alignment horizontal="center" textRotation="90"/>
    </xf>
    <xf numFmtId="172" fontId="8" fillId="0" borderId="3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2" fontId="8" fillId="0" borderId="19" xfId="0" applyNumberFormat="1" applyFont="1" applyBorder="1" applyAlignment="1">
      <alignment horizontal="center"/>
    </xf>
    <xf numFmtId="172" fontId="13" fillId="34" borderId="19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 textRotation="90"/>
    </xf>
    <xf numFmtId="0" fontId="14" fillId="37" borderId="20" xfId="0" applyFont="1" applyFill="1" applyBorder="1" applyAlignment="1">
      <alignment horizontal="center" textRotation="90"/>
    </xf>
    <xf numFmtId="0" fontId="14" fillId="33" borderId="10" xfId="0" applyFont="1" applyFill="1" applyBorder="1" applyAlignment="1">
      <alignment horizontal="center" textRotation="90"/>
    </xf>
    <xf numFmtId="172" fontId="8" fillId="37" borderId="10" xfId="0" applyNumberFormat="1" applyFont="1" applyFill="1" applyBorder="1" applyAlignment="1">
      <alignment horizontal="center"/>
    </xf>
    <xf numFmtId="172" fontId="8" fillId="37" borderId="38" xfId="0" applyNumberFormat="1" applyFont="1" applyFill="1" applyBorder="1" applyAlignment="1">
      <alignment horizontal="center"/>
    </xf>
    <xf numFmtId="0" fontId="66" fillId="33" borderId="17" xfId="0" applyFont="1" applyFill="1" applyBorder="1" applyAlignment="1">
      <alignment textRotation="90"/>
    </xf>
    <xf numFmtId="172" fontId="13" fillId="34" borderId="21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39" borderId="10" xfId="0" applyNumberFormat="1" applyFont="1" applyFill="1" applyBorder="1" applyAlignment="1">
      <alignment horizontal="center"/>
    </xf>
    <xf numFmtId="0" fontId="8" fillId="37" borderId="22" xfId="0" applyFont="1" applyFill="1" applyBorder="1" applyAlignment="1">
      <alignment/>
    </xf>
    <xf numFmtId="172" fontId="13" fillId="34" borderId="38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14" fillId="0" borderId="33" xfId="0" applyFont="1" applyBorder="1" applyAlignment="1">
      <alignment horizontal="center" textRotation="90"/>
    </xf>
    <xf numFmtId="0" fontId="8" fillId="0" borderId="24" xfId="0" applyFont="1" applyBorder="1" applyAlignment="1">
      <alignment/>
    </xf>
    <xf numFmtId="172" fontId="8" fillId="0" borderId="38" xfId="0" applyNumberFormat="1" applyFont="1" applyBorder="1" applyAlignment="1">
      <alignment/>
    </xf>
    <xf numFmtId="172" fontId="9" fillId="33" borderId="23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33" borderId="24" xfId="0" applyFont="1" applyFill="1" applyBorder="1" applyAlignment="1">
      <alignment/>
    </xf>
    <xf numFmtId="172" fontId="9" fillId="33" borderId="23" xfId="0" applyNumberFormat="1" applyFont="1" applyFill="1" applyBorder="1" applyAlignment="1">
      <alignment/>
    </xf>
    <xf numFmtId="0" fontId="66" fillId="40" borderId="17" xfId="0" applyFont="1" applyFill="1" applyBorder="1" applyAlignment="1">
      <alignment textRotation="90"/>
    </xf>
    <xf numFmtId="172" fontId="9" fillId="33" borderId="19" xfId="0" applyNumberFormat="1" applyFont="1" applyFill="1" applyBorder="1" applyAlignment="1">
      <alignment horizontal="center" vertical="center"/>
    </xf>
    <xf numFmtId="172" fontId="9" fillId="33" borderId="19" xfId="0" applyNumberFormat="1" applyFont="1" applyFill="1" applyBorder="1" applyAlignment="1">
      <alignment horizontal="center"/>
    </xf>
    <xf numFmtId="0" fontId="66" fillId="37" borderId="17" xfId="0" applyFont="1" applyFill="1" applyBorder="1" applyAlignment="1">
      <alignment textRotation="90"/>
    </xf>
    <xf numFmtId="0" fontId="13" fillId="37" borderId="17" xfId="0" applyFont="1" applyFill="1" applyBorder="1" applyAlignment="1">
      <alignment textRotation="90"/>
    </xf>
    <xf numFmtId="172" fontId="64" fillId="36" borderId="39" xfId="0" applyNumberFormat="1" applyFont="1" applyFill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37" borderId="19" xfId="0" applyNumberFormat="1" applyFont="1" applyFill="1" applyBorder="1" applyAlignment="1">
      <alignment horizontal="center"/>
    </xf>
    <xf numFmtId="2" fontId="13" fillId="37" borderId="10" xfId="0" applyNumberFormat="1" applyFont="1" applyFill="1" applyBorder="1" applyAlignment="1">
      <alignment horizontal="center"/>
    </xf>
    <xf numFmtId="2" fontId="13" fillId="37" borderId="15" xfId="0" applyNumberFormat="1" applyFont="1" applyFill="1" applyBorder="1" applyAlignment="1">
      <alignment horizontal="center"/>
    </xf>
    <xf numFmtId="0" fontId="13" fillId="37" borderId="19" xfId="0" applyFont="1" applyFill="1" applyBorder="1" applyAlignment="1">
      <alignment textRotation="90"/>
    </xf>
    <xf numFmtId="0" fontId="8" fillId="37" borderId="14" xfId="0" applyFont="1" applyFill="1" applyBorder="1" applyAlignment="1">
      <alignment/>
    </xf>
    <xf numFmtId="172" fontId="9" fillId="33" borderId="27" xfId="0" applyNumberFormat="1" applyFont="1" applyFill="1" applyBorder="1" applyAlignment="1">
      <alignment horizontal="center"/>
    </xf>
    <xf numFmtId="0" fontId="8" fillId="41" borderId="19" xfId="0" applyFont="1" applyFill="1" applyBorder="1" applyAlignment="1">
      <alignment horizontal="center"/>
    </xf>
    <xf numFmtId="0" fontId="72" fillId="41" borderId="19" xfId="0" applyFont="1" applyFill="1" applyBorder="1" applyAlignment="1">
      <alignment horizontal="center" vertical="center"/>
    </xf>
    <xf numFmtId="0" fontId="72" fillId="41" borderId="19" xfId="0" applyFont="1" applyFill="1" applyBorder="1" applyAlignment="1">
      <alignment horizontal="center"/>
    </xf>
    <xf numFmtId="0" fontId="72" fillId="41" borderId="40" xfId="0" applyFont="1" applyFill="1" applyBorder="1" applyAlignment="1">
      <alignment/>
    </xf>
    <xf numFmtId="0" fontId="72" fillId="41" borderId="39" xfId="0" applyFont="1" applyFill="1" applyBorder="1" applyAlignment="1">
      <alignment horizontal="left"/>
    </xf>
    <xf numFmtId="0" fontId="8" fillId="41" borderId="10" xfId="0" applyFont="1" applyFill="1" applyBorder="1" applyAlignment="1">
      <alignment horizontal="center"/>
    </xf>
    <xf numFmtId="0" fontId="72" fillId="41" borderId="10" xfId="0" applyFont="1" applyFill="1" applyBorder="1" applyAlignment="1">
      <alignment horizontal="center" vertical="center"/>
    </xf>
    <xf numFmtId="0" fontId="72" fillId="41" borderId="10" xfId="0" applyFont="1" applyFill="1" applyBorder="1" applyAlignment="1">
      <alignment horizontal="center"/>
    </xf>
    <xf numFmtId="0" fontId="72" fillId="41" borderId="30" xfId="0" applyFont="1" applyFill="1" applyBorder="1" applyAlignment="1">
      <alignment/>
    </xf>
    <xf numFmtId="0" fontId="72" fillId="41" borderId="31" xfId="0" applyFont="1" applyFill="1" applyBorder="1" applyAlignment="1">
      <alignment horizontal="left"/>
    </xf>
    <xf numFmtId="0" fontId="8" fillId="39" borderId="14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172" fontId="8" fillId="0" borderId="27" xfId="0" applyNumberFormat="1" applyFont="1" applyBorder="1" applyAlignment="1">
      <alignment/>
    </xf>
    <xf numFmtId="1" fontId="8" fillId="0" borderId="14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/>
    </xf>
    <xf numFmtId="172" fontId="9" fillId="0" borderId="15" xfId="0" applyNumberFormat="1" applyFont="1" applyBorder="1" applyAlignment="1">
      <alignment horizontal="center"/>
    </xf>
    <xf numFmtId="0" fontId="14" fillId="37" borderId="22" xfId="0" applyFont="1" applyFill="1" applyBorder="1" applyAlignment="1">
      <alignment horizontal="center" textRotation="90"/>
    </xf>
    <xf numFmtId="0" fontId="15" fillId="0" borderId="0" xfId="0" applyFont="1" applyAlignment="1">
      <alignment/>
    </xf>
    <xf numFmtId="172" fontId="8" fillId="37" borderId="21" xfId="0" applyNumberFormat="1" applyFont="1" applyFill="1" applyBorder="1" applyAlignment="1">
      <alignment/>
    </xf>
    <xf numFmtId="0" fontId="73" fillId="0" borderId="14" xfId="0" applyFont="1" applyBorder="1" applyAlignment="1">
      <alignment horizontal="center"/>
    </xf>
    <xf numFmtId="172" fontId="73" fillId="0" borderId="10" xfId="0" applyNumberFormat="1" applyFont="1" applyBorder="1" applyAlignment="1">
      <alignment horizontal="center"/>
    </xf>
    <xf numFmtId="172" fontId="67" fillId="34" borderId="10" xfId="0" applyNumberFormat="1" applyFont="1" applyFill="1" applyBorder="1" applyAlignment="1">
      <alignment horizontal="center"/>
    </xf>
    <xf numFmtId="2" fontId="67" fillId="37" borderId="10" xfId="0" applyNumberFormat="1" applyFont="1" applyFill="1" applyBorder="1" applyAlignment="1">
      <alignment horizontal="center"/>
    </xf>
    <xf numFmtId="172" fontId="74" fillId="33" borderId="27" xfId="0" applyNumberFormat="1" applyFont="1" applyFill="1" applyBorder="1" applyAlignment="1">
      <alignment/>
    </xf>
    <xf numFmtId="172" fontId="9" fillId="37" borderId="21" xfId="0" applyNumberFormat="1" applyFont="1" applyFill="1" applyBorder="1" applyAlignment="1">
      <alignment/>
    </xf>
    <xf numFmtId="2" fontId="13" fillId="37" borderId="14" xfId="0" applyNumberFormat="1" applyFont="1" applyFill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2" fontId="67" fillId="0" borderId="19" xfId="0" applyNumberFormat="1" applyFont="1" applyBorder="1" applyAlignment="1">
      <alignment horizontal="center"/>
    </xf>
    <xf numFmtId="2" fontId="63" fillId="0" borderId="19" xfId="0" applyNumberFormat="1" applyFont="1" applyBorder="1" applyAlignment="1">
      <alignment horizontal="center"/>
    </xf>
    <xf numFmtId="172" fontId="8" fillId="33" borderId="35" xfId="0" applyNumberFormat="1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14" fillId="37" borderId="10" xfId="0" applyFont="1" applyFill="1" applyBorder="1" applyAlignment="1">
      <alignment horizontal="center" textRotation="90"/>
    </xf>
    <xf numFmtId="0" fontId="14" fillId="37" borderId="36" xfId="0" applyFont="1" applyFill="1" applyBorder="1" applyAlignment="1">
      <alignment horizontal="center" textRotation="90"/>
    </xf>
    <xf numFmtId="0" fontId="8" fillId="33" borderId="33" xfId="0" applyFont="1" applyFill="1" applyBorder="1" applyAlignment="1">
      <alignment horizontal="center"/>
    </xf>
    <xf numFmtId="2" fontId="13" fillId="37" borderId="33" xfId="0" applyNumberFormat="1" applyFont="1" applyFill="1" applyBorder="1" applyAlignment="1">
      <alignment horizontal="center"/>
    </xf>
    <xf numFmtId="0" fontId="14" fillId="37" borderId="34" xfId="0" applyFont="1" applyFill="1" applyBorder="1" applyAlignment="1">
      <alignment horizontal="center" textRotation="90"/>
    </xf>
    <xf numFmtId="172" fontId="9" fillId="33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37" borderId="38" xfId="0" applyNumberFormat="1" applyFont="1" applyFill="1" applyBorder="1" applyAlignment="1">
      <alignment horizontal="center"/>
    </xf>
    <xf numFmtId="172" fontId="9" fillId="37" borderId="35" xfId="0" applyNumberFormat="1" applyFont="1" applyFill="1" applyBorder="1" applyAlignment="1">
      <alignment horizontal="center"/>
    </xf>
    <xf numFmtId="172" fontId="9" fillId="33" borderId="33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/>
    </xf>
    <xf numFmtId="172" fontId="9" fillId="37" borderId="31" xfId="0" applyNumberFormat="1" applyFont="1" applyFill="1" applyBorder="1" applyAlignment="1">
      <alignment horizontal="center"/>
    </xf>
    <xf numFmtId="172" fontId="8" fillId="37" borderId="32" xfId="0" applyNumberFormat="1" applyFont="1" applyFill="1" applyBorder="1" applyAlignment="1">
      <alignment horizontal="center"/>
    </xf>
    <xf numFmtId="0" fontId="8" fillId="37" borderId="16" xfId="0" applyFont="1" applyFill="1" applyBorder="1" applyAlignment="1">
      <alignment/>
    </xf>
    <xf numFmtId="172" fontId="73" fillId="0" borderId="21" xfId="0" applyNumberFormat="1" applyFont="1" applyBorder="1" applyAlignment="1">
      <alignment horizontal="center"/>
    </xf>
    <xf numFmtId="172" fontId="72" fillId="0" borderId="21" xfId="0" applyNumberFormat="1" applyFont="1" applyBorder="1" applyAlignment="1">
      <alignment horizontal="center"/>
    </xf>
    <xf numFmtId="172" fontId="72" fillId="33" borderId="21" xfId="0" applyNumberFormat="1" applyFont="1" applyFill="1" applyBorder="1" applyAlignment="1">
      <alignment horizontal="center"/>
    </xf>
    <xf numFmtId="172" fontId="72" fillId="37" borderId="21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72" fillId="33" borderId="14" xfId="0" applyFont="1" applyFill="1" applyBorder="1" applyAlignment="1">
      <alignment/>
    </xf>
    <xf numFmtId="0" fontId="73" fillId="0" borderId="10" xfId="0" applyFont="1" applyBorder="1" applyAlignment="1">
      <alignment/>
    </xf>
    <xf numFmtId="172" fontId="73" fillId="33" borderId="21" xfId="0" applyNumberFormat="1" applyFont="1" applyFill="1" applyBorder="1" applyAlignment="1">
      <alignment/>
    </xf>
    <xf numFmtId="172" fontId="8" fillId="33" borderId="21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 horizontal="center"/>
    </xf>
    <xf numFmtId="172" fontId="8" fillId="0" borderId="31" xfId="0" applyNumberFormat="1" applyFont="1" applyBorder="1" applyAlignment="1">
      <alignment horizontal="center"/>
    </xf>
    <xf numFmtId="172" fontId="8" fillId="33" borderId="31" xfId="0" applyNumberFormat="1" applyFont="1" applyFill="1" applyBorder="1" applyAlignment="1">
      <alignment/>
    </xf>
    <xf numFmtId="172" fontId="8" fillId="37" borderId="31" xfId="0" applyNumberFormat="1" applyFont="1" applyFill="1" applyBorder="1" applyAlignment="1">
      <alignment/>
    </xf>
    <xf numFmtId="172" fontId="8" fillId="0" borderId="31" xfId="0" applyNumberFormat="1" applyFont="1" applyBorder="1" applyAlignment="1">
      <alignment/>
    </xf>
    <xf numFmtId="172" fontId="8" fillId="37" borderId="16" xfId="0" applyNumberFormat="1" applyFont="1" applyFill="1" applyBorder="1" applyAlignment="1">
      <alignment/>
    </xf>
    <xf numFmtId="172" fontId="8" fillId="0" borderId="32" xfId="0" applyNumberFormat="1" applyFont="1" applyBorder="1" applyAlignment="1">
      <alignment/>
    </xf>
    <xf numFmtId="172" fontId="9" fillId="0" borderId="31" xfId="0" applyNumberFormat="1" applyFont="1" applyBorder="1" applyAlignment="1">
      <alignment/>
    </xf>
    <xf numFmtId="172" fontId="73" fillId="0" borderId="38" xfId="0" applyNumberFormat="1" applyFont="1" applyBorder="1" applyAlignment="1">
      <alignment horizontal="center"/>
    </xf>
    <xf numFmtId="1" fontId="13" fillId="0" borderId="38" xfId="0" applyNumberFormat="1" applyFont="1" applyBorder="1" applyAlignment="1">
      <alignment horizontal="center"/>
    </xf>
    <xf numFmtId="2" fontId="67" fillId="0" borderId="15" xfId="0" applyNumberFormat="1" applyFont="1" applyBorder="1" applyAlignment="1">
      <alignment horizontal="center"/>
    </xf>
    <xf numFmtId="2" fontId="63" fillId="0" borderId="15" xfId="0" applyNumberFormat="1" applyFont="1" applyBorder="1" applyAlignment="1">
      <alignment horizontal="center"/>
    </xf>
    <xf numFmtId="172" fontId="8" fillId="0" borderId="38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13" fillId="38" borderId="15" xfId="0" applyNumberFormat="1" applyFont="1" applyFill="1" applyBorder="1" applyAlignment="1">
      <alignment horizontal="center"/>
    </xf>
    <xf numFmtId="2" fontId="71" fillId="33" borderId="15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3" fillId="33" borderId="31" xfId="0" applyFont="1" applyFill="1" applyBorder="1" applyAlignment="1">
      <alignment horizontal="left"/>
    </xf>
    <xf numFmtId="0" fontId="73" fillId="0" borderId="31" xfId="0" applyFont="1" applyFill="1" applyBorder="1" applyAlignment="1">
      <alignment horizontal="left"/>
    </xf>
    <xf numFmtId="0" fontId="73" fillId="0" borderId="32" xfId="0" applyFont="1" applyFill="1" applyBorder="1" applyAlignment="1">
      <alignment horizontal="left"/>
    </xf>
    <xf numFmtId="0" fontId="73" fillId="0" borderId="16" xfId="0" applyFont="1" applyFill="1" applyBorder="1" applyAlignment="1">
      <alignment/>
    </xf>
    <xf numFmtId="172" fontId="73" fillId="33" borderId="27" xfId="0" applyNumberFormat="1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172" fontId="73" fillId="33" borderId="10" xfId="0" applyNumberFormat="1" applyFont="1" applyFill="1" applyBorder="1" applyAlignment="1">
      <alignment horizontal="center"/>
    </xf>
    <xf numFmtId="172" fontId="67" fillId="33" borderId="10" xfId="0" applyNumberFormat="1" applyFont="1" applyFill="1" applyBorder="1" applyAlignment="1">
      <alignment horizontal="center"/>
    </xf>
    <xf numFmtId="2" fontId="67" fillId="33" borderId="10" xfId="0" applyNumberFormat="1" applyFont="1" applyFill="1" applyBorder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1"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97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9"/>
  <sheetViews>
    <sheetView tabSelected="1" zoomScale="80" zoomScaleNormal="80" zoomScalePageLayoutView="0" workbookViewId="0" topLeftCell="A1">
      <pane xSplit="5" ySplit="1" topLeftCell="H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N6" sqref="HN6"/>
    </sheetView>
  </sheetViews>
  <sheetFormatPr defaultColWidth="9.140625" defaultRowHeight="12.75"/>
  <cols>
    <col min="1" max="1" width="5.28125" style="3" customWidth="1"/>
    <col min="2" max="2" width="11.57421875" style="4" customWidth="1"/>
    <col min="3" max="3" width="17.140625" style="3" customWidth="1"/>
    <col min="4" max="4" width="21.28125" style="1" customWidth="1"/>
    <col min="5" max="5" width="8.57421875" style="1" customWidth="1"/>
    <col min="6" max="6" width="11.00390625" style="1" customWidth="1"/>
    <col min="7" max="7" width="15.8515625" style="1" customWidth="1"/>
    <col min="8" max="8" width="8.57421875" style="3" customWidth="1"/>
    <col min="9" max="9" width="27.00390625" style="3" customWidth="1"/>
    <col min="10" max="10" width="4.7109375" style="1" customWidth="1"/>
    <col min="11" max="11" width="4.7109375" style="3" customWidth="1"/>
    <col min="12" max="17" width="4.7109375" style="1" customWidth="1"/>
    <col min="18" max="18" width="4.140625" style="1" customWidth="1"/>
    <col min="19" max="28" width="4.28125" style="1" customWidth="1"/>
    <col min="29" max="39" width="4.421875" style="1" customWidth="1"/>
    <col min="40" max="61" width="4.28125" style="1" customWidth="1"/>
    <col min="62" max="81" width="4.28125" style="9" customWidth="1"/>
    <col min="82" max="99" width="4.28125" style="1" customWidth="1"/>
    <col min="100" max="110" width="4.57421875" style="1" customWidth="1"/>
    <col min="111" max="111" width="5.28125" style="1" customWidth="1"/>
    <col min="112" max="112" width="5.7109375" style="1" customWidth="1"/>
    <col min="113" max="113" width="6.00390625" style="1" customWidth="1"/>
    <col min="114" max="114" width="15.421875" style="1" customWidth="1"/>
    <col min="115" max="115" width="7.140625" style="1" customWidth="1"/>
    <col min="116" max="116" width="9.8515625" style="1" customWidth="1"/>
    <col min="117" max="117" width="12.140625" style="1" customWidth="1"/>
    <col min="118" max="128" width="4.421875" style="1" customWidth="1"/>
    <col min="129" max="139" width="4.28125" style="1" customWidth="1"/>
    <col min="140" max="150" width="4.57421875" style="1" customWidth="1"/>
    <col min="151" max="161" width="4.421875" style="1" customWidth="1"/>
    <col min="162" max="183" width="4.28125" style="1" customWidth="1"/>
    <col min="184" max="194" width="4.57421875" style="1" customWidth="1"/>
    <col min="195" max="216" width="4.8515625" style="1" customWidth="1"/>
    <col min="217" max="217" width="5.140625" style="1" customWidth="1"/>
    <col min="218" max="218" width="6.28125" style="1" customWidth="1"/>
    <col min="219" max="219" width="6.00390625" style="1" customWidth="1"/>
    <col min="220" max="16384" width="9.140625" style="1" customWidth="1"/>
  </cols>
  <sheetData>
    <row r="1" spans="1:219" s="8" customFormat="1" ht="180" customHeight="1">
      <c r="A1" s="5" t="s">
        <v>0</v>
      </c>
      <c r="B1" s="10" t="s">
        <v>2</v>
      </c>
      <c r="C1" s="6" t="s">
        <v>1</v>
      </c>
      <c r="D1" s="6" t="s">
        <v>3</v>
      </c>
      <c r="E1" s="7" t="s">
        <v>4</v>
      </c>
      <c r="F1" s="5" t="s">
        <v>5</v>
      </c>
      <c r="G1" s="5" t="s">
        <v>6</v>
      </c>
      <c r="H1" s="5" t="s">
        <v>7</v>
      </c>
      <c r="I1" s="6" t="s">
        <v>14</v>
      </c>
      <c r="J1" s="26" t="s">
        <v>93</v>
      </c>
      <c r="K1" s="19" t="s">
        <v>15</v>
      </c>
      <c r="L1" s="20" t="s">
        <v>16</v>
      </c>
      <c r="M1" s="27" t="s">
        <v>17</v>
      </c>
      <c r="N1" s="26" t="s">
        <v>94</v>
      </c>
      <c r="O1" s="19" t="s">
        <v>18</v>
      </c>
      <c r="P1" s="20" t="s">
        <v>19</v>
      </c>
      <c r="Q1" s="28" t="s">
        <v>20</v>
      </c>
      <c r="R1" s="30" t="s">
        <v>12</v>
      </c>
      <c r="S1" s="31" t="s">
        <v>21</v>
      </c>
      <c r="T1" s="31" t="s">
        <v>22</v>
      </c>
      <c r="U1" s="32" t="s">
        <v>23</v>
      </c>
      <c r="V1" s="33" t="s">
        <v>95</v>
      </c>
      <c r="W1" s="190" t="s">
        <v>95</v>
      </c>
      <c r="X1" s="34" t="s">
        <v>24</v>
      </c>
      <c r="Y1" s="35" t="s">
        <v>25</v>
      </c>
      <c r="Z1" s="36" t="s">
        <v>26</v>
      </c>
      <c r="AA1" s="37" t="s">
        <v>95</v>
      </c>
      <c r="AB1" s="38" t="s">
        <v>95</v>
      </c>
      <c r="AC1" s="30" t="s">
        <v>12</v>
      </c>
      <c r="AD1" s="31" t="s">
        <v>97</v>
      </c>
      <c r="AE1" s="31" t="s">
        <v>98</v>
      </c>
      <c r="AF1" s="32" t="s">
        <v>99</v>
      </c>
      <c r="AG1" s="33" t="s">
        <v>96</v>
      </c>
      <c r="AH1" s="33" t="s">
        <v>96</v>
      </c>
      <c r="AI1" s="34" t="s">
        <v>100</v>
      </c>
      <c r="AJ1" s="35" t="s">
        <v>101</v>
      </c>
      <c r="AK1" s="36" t="s">
        <v>102</v>
      </c>
      <c r="AL1" s="37" t="s">
        <v>103</v>
      </c>
      <c r="AM1" s="44" t="s">
        <v>103</v>
      </c>
      <c r="AN1" s="45" t="s">
        <v>12</v>
      </c>
      <c r="AO1" s="46" t="s">
        <v>27</v>
      </c>
      <c r="AP1" s="46" t="s">
        <v>28</v>
      </c>
      <c r="AQ1" s="47" t="s">
        <v>29</v>
      </c>
      <c r="AR1" s="48" t="s">
        <v>30</v>
      </c>
      <c r="AS1" s="184" t="s">
        <v>30</v>
      </c>
      <c r="AT1" s="49" t="s">
        <v>31</v>
      </c>
      <c r="AU1" s="50" t="s">
        <v>32</v>
      </c>
      <c r="AV1" s="51" t="s">
        <v>33</v>
      </c>
      <c r="AW1" s="52" t="s">
        <v>34</v>
      </c>
      <c r="AX1" s="53" t="s">
        <v>35</v>
      </c>
      <c r="AY1" s="45" t="s">
        <v>12</v>
      </c>
      <c r="AZ1" s="46" t="s">
        <v>50</v>
      </c>
      <c r="BA1" s="46" t="s">
        <v>51</v>
      </c>
      <c r="BB1" s="47" t="s">
        <v>52</v>
      </c>
      <c r="BC1" s="48" t="s">
        <v>45</v>
      </c>
      <c r="BD1" s="184" t="s">
        <v>45</v>
      </c>
      <c r="BE1" s="49" t="s">
        <v>46</v>
      </c>
      <c r="BF1" s="50" t="s">
        <v>47</v>
      </c>
      <c r="BG1" s="51" t="s">
        <v>48</v>
      </c>
      <c r="BH1" s="52" t="s">
        <v>49</v>
      </c>
      <c r="BI1" s="56" t="s">
        <v>49</v>
      </c>
      <c r="BJ1" s="45" t="s">
        <v>12</v>
      </c>
      <c r="BK1" s="46" t="s">
        <v>170</v>
      </c>
      <c r="BL1" s="46" t="s">
        <v>171</v>
      </c>
      <c r="BM1" s="47" t="s">
        <v>172</v>
      </c>
      <c r="BN1" s="48" t="s">
        <v>173</v>
      </c>
      <c r="BO1" s="49" t="s">
        <v>174</v>
      </c>
      <c r="BP1" s="50" t="s">
        <v>175</v>
      </c>
      <c r="BQ1" s="51" t="s">
        <v>176</v>
      </c>
      <c r="BR1" s="52" t="s">
        <v>177</v>
      </c>
      <c r="BS1" s="52" t="s">
        <v>177</v>
      </c>
      <c r="BT1" s="45" t="s">
        <v>12</v>
      </c>
      <c r="BU1" s="46" t="s">
        <v>178</v>
      </c>
      <c r="BV1" s="46" t="s">
        <v>179</v>
      </c>
      <c r="BW1" s="47" t="s">
        <v>180</v>
      </c>
      <c r="BX1" s="48" t="s">
        <v>181</v>
      </c>
      <c r="BY1" s="49" t="s">
        <v>182</v>
      </c>
      <c r="BZ1" s="50" t="s">
        <v>183</v>
      </c>
      <c r="CA1" s="51" t="s">
        <v>184</v>
      </c>
      <c r="CB1" s="52" t="s">
        <v>185</v>
      </c>
      <c r="CC1" s="52" t="s">
        <v>185</v>
      </c>
      <c r="CD1" s="164" t="s">
        <v>186</v>
      </c>
      <c r="CE1" s="184" t="s">
        <v>186</v>
      </c>
      <c r="CF1" s="49" t="s">
        <v>53</v>
      </c>
      <c r="CG1" s="50" t="s">
        <v>54</v>
      </c>
      <c r="CH1" s="51" t="s">
        <v>55</v>
      </c>
      <c r="CI1" s="52" t="s">
        <v>76</v>
      </c>
      <c r="CJ1" s="52" t="s">
        <v>76</v>
      </c>
      <c r="CK1" s="45" t="s">
        <v>12</v>
      </c>
      <c r="CL1" s="46" t="s">
        <v>68</v>
      </c>
      <c r="CM1" s="46" t="s">
        <v>69</v>
      </c>
      <c r="CN1" s="47" t="s">
        <v>70</v>
      </c>
      <c r="CO1" s="48" t="s">
        <v>71</v>
      </c>
      <c r="CP1" s="184" t="s">
        <v>71</v>
      </c>
      <c r="CQ1" s="49" t="s">
        <v>72</v>
      </c>
      <c r="CR1" s="50" t="s">
        <v>73</v>
      </c>
      <c r="CS1" s="51" t="s">
        <v>74</v>
      </c>
      <c r="CT1" s="52" t="s">
        <v>75</v>
      </c>
      <c r="CU1" s="56" t="s">
        <v>75</v>
      </c>
      <c r="CV1" s="45" t="s">
        <v>12</v>
      </c>
      <c r="CW1" s="46" t="s">
        <v>85</v>
      </c>
      <c r="CX1" s="46" t="s">
        <v>86</v>
      </c>
      <c r="CY1" s="47" t="s">
        <v>87</v>
      </c>
      <c r="CZ1" s="48" t="s">
        <v>92</v>
      </c>
      <c r="DA1" s="184" t="s">
        <v>92</v>
      </c>
      <c r="DB1" s="49" t="s">
        <v>88</v>
      </c>
      <c r="DC1" s="50" t="s">
        <v>89</v>
      </c>
      <c r="DD1" s="51" t="s">
        <v>90</v>
      </c>
      <c r="DE1" s="52" t="s">
        <v>91</v>
      </c>
      <c r="DF1" s="56" t="s">
        <v>91</v>
      </c>
      <c r="DG1" s="70" t="s">
        <v>107</v>
      </c>
      <c r="DH1" s="71" t="s">
        <v>108</v>
      </c>
      <c r="DI1" s="72" t="s">
        <v>109</v>
      </c>
      <c r="DJ1" s="73" t="s">
        <v>138</v>
      </c>
      <c r="DK1" s="74" t="s">
        <v>110</v>
      </c>
      <c r="DL1" s="75" t="s">
        <v>111</v>
      </c>
      <c r="DM1" s="73" t="s">
        <v>112</v>
      </c>
      <c r="DN1" s="45" t="s">
        <v>12</v>
      </c>
      <c r="DO1" s="46" t="s">
        <v>36</v>
      </c>
      <c r="DP1" s="46" t="s">
        <v>37</v>
      </c>
      <c r="DQ1" s="47" t="s">
        <v>38</v>
      </c>
      <c r="DR1" s="48" t="s">
        <v>42</v>
      </c>
      <c r="DS1" s="184" t="s">
        <v>42</v>
      </c>
      <c r="DT1" s="49" t="s">
        <v>39</v>
      </c>
      <c r="DU1" s="50" t="s">
        <v>40</v>
      </c>
      <c r="DV1" s="51" t="s">
        <v>41</v>
      </c>
      <c r="DW1" s="52" t="s">
        <v>43</v>
      </c>
      <c r="DX1" s="53" t="s">
        <v>44</v>
      </c>
      <c r="DY1" s="45" t="s">
        <v>12</v>
      </c>
      <c r="DZ1" s="46" t="s">
        <v>77</v>
      </c>
      <c r="EA1" s="46" t="s">
        <v>78</v>
      </c>
      <c r="EB1" s="47" t="s">
        <v>79</v>
      </c>
      <c r="EC1" s="48" t="s">
        <v>80</v>
      </c>
      <c r="ED1" s="184" t="s">
        <v>80</v>
      </c>
      <c r="EE1" s="49" t="s">
        <v>81</v>
      </c>
      <c r="EF1" s="50" t="s">
        <v>82</v>
      </c>
      <c r="EG1" s="51" t="s">
        <v>83</v>
      </c>
      <c r="EH1" s="52" t="s">
        <v>84</v>
      </c>
      <c r="EI1" s="56" t="s">
        <v>84</v>
      </c>
      <c r="EJ1" s="45" t="s">
        <v>12</v>
      </c>
      <c r="EK1" s="46" t="s">
        <v>187</v>
      </c>
      <c r="EL1" s="46" t="s">
        <v>188</v>
      </c>
      <c r="EM1" s="47" t="s">
        <v>189</v>
      </c>
      <c r="EN1" s="48" t="s">
        <v>190</v>
      </c>
      <c r="EO1" s="184" t="s">
        <v>190</v>
      </c>
      <c r="EP1" s="49" t="s">
        <v>191</v>
      </c>
      <c r="EQ1" s="50" t="s">
        <v>192</v>
      </c>
      <c r="ER1" s="51" t="s">
        <v>193</v>
      </c>
      <c r="ES1" s="52" t="s">
        <v>194</v>
      </c>
      <c r="ET1" s="56" t="s">
        <v>194</v>
      </c>
      <c r="EU1" s="45" t="s">
        <v>12</v>
      </c>
      <c r="EV1" s="46" t="s">
        <v>195</v>
      </c>
      <c r="EW1" s="46" t="s">
        <v>196</v>
      </c>
      <c r="EX1" s="47" t="s">
        <v>197</v>
      </c>
      <c r="EY1" s="48" t="s">
        <v>198</v>
      </c>
      <c r="EZ1" s="184" t="s">
        <v>198</v>
      </c>
      <c r="FA1" s="49" t="s">
        <v>199</v>
      </c>
      <c r="FB1" s="50" t="s">
        <v>200</v>
      </c>
      <c r="FC1" s="51" t="s">
        <v>201</v>
      </c>
      <c r="FD1" s="52" t="s">
        <v>202</v>
      </c>
      <c r="FE1" s="56" t="s">
        <v>202</v>
      </c>
      <c r="FF1" s="45" t="s">
        <v>12</v>
      </c>
      <c r="FG1" s="46" t="s">
        <v>203</v>
      </c>
      <c r="FH1" s="46" t="s">
        <v>204</v>
      </c>
      <c r="FI1" s="47" t="s">
        <v>205</v>
      </c>
      <c r="FJ1" s="48" t="s">
        <v>206</v>
      </c>
      <c r="FK1" s="184" t="s">
        <v>206</v>
      </c>
      <c r="FL1" s="49" t="s">
        <v>207</v>
      </c>
      <c r="FM1" s="50" t="s">
        <v>208</v>
      </c>
      <c r="FN1" s="51" t="s">
        <v>209</v>
      </c>
      <c r="FO1" s="52" t="s">
        <v>210</v>
      </c>
      <c r="FP1" s="56" t="s">
        <v>210</v>
      </c>
      <c r="FQ1" s="45" t="s">
        <v>12</v>
      </c>
      <c r="FR1" s="46" t="s">
        <v>211</v>
      </c>
      <c r="FS1" s="46" t="s">
        <v>212</v>
      </c>
      <c r="FT1" s="47" t="s">
        <v>213</v>
      </c>
      <c r="FU1" s="48" t="s">
        <v>214</v>
      </c>
      <c r="FV1" s="184" t="s">
        <v>214</v>
      </c>
      <c r="FW1" s="49" t="s">
        <v>215</v>
      </c>
      <c r="FX1" s="50" t="s">
        <v>216</v>
      </c>
      <c r="FY1" s="51" t="s">
        <v>217</v>
      </c>
      <c r="FZ1" s="52" t="s">
        <v>218</v>
      </c>
      <c r="GA1" s="56" t="s">
        <v>218</v>
      </c>
      <c r="GB1" s="45" t="s">
        <v>12</v>
      </c>
      <c r="GC1" s="46" t="s">
        <v>219</v>
      </c>
      <c r="GD1" s="46" t="s">
        <v>220</v>
      </c>
      <c r="GE1" s="47" t="s">
        <v>221</v>
      </c>
      <c r="GF1" s="48" t="s">
        <v>222</v>
      </c>
      <c r="GG1" s="184" t="s">
        <v>222</v>
      </c>
      <c r="GH1" s="49" t="s">
        <v>223</v>
      </c>
      <c r="GI1" s="50" t="s">
        <v>224</v>
      </c>
      <c r="GJ1" s="51" t="s">
        <v>225</v>
      </c>
      <c r="GK1" s="52" t="s">
        <v>226</v>
      </c>
      <c r="GL1" s="56" t="s">
        <v>226</v>
      </c>
      <c r="GM1" s="45" t="s">
        <v>12</v>
      </c>
      <c r="GN1" s="46" t="s">
        <v>227</v>
      </c>
      <c r="GO1" s="46" t="s">
        <v>228</v>
      </c>
      <c r="GP1" s="47" t="s">
        <v>229</v>
      </c>
      <c r="GQ1" s="180" t="s">
        <v>230</v>
      </c>
      <c r="GR1" s="183" t="s">
        <v>230</v>
      </c>
      <c r="GS1" s="49" t="s">
        <v>231</v>
      </c>
      <c r="GT1" s="50" t="s">
        <v>232</v>
      </c>
      <c r="GU1" s="51" t="s">
        <v>233</v>
      </c>
      <c r="GV1" s="52" t="s">
        <v>234</v>
      </c>
      <c r="GW1" s="56" t="s">
        <v>234</v>
      </c>
      <c r="GX1" s="45" t="s">
        <v>12</v>
      </c>
      <c r="GY1" s="46" t="s">
        <v>235</v>
      </c>
      <c r="GZ1" s="46" t="s">
        <v>236</v>
      </c>
      <c r="HA1" s="47" t="s">
        <v>237</v>
      </c>
      <c r="HB1" s="48" t="s">
        <v>238</v>
      </c>
      <c r="HC1" s="184" t="s">
        <v>238</v>
      </c>
      <c r="HD1" s="49" t="s">
        <v>239</v>
      </c>
      <c r="HE1" s="50" t="s">
        <v>240</v>
      </c>
      <c r="HF1" s="51" t="s">
        <v>241</v>
      </c>
      <c r="HG1" s="52" t="s">
        <v>242</v>
      </c>
      <c r="HH1" s="56" t="s">
        <v>242</v>
      </c>
      <c r="HI1" s="70" t="s">
        <v>244</v>
      </c>
      <c r="HJ1" s="71" t="s">
        <v>245</v>
      </c>
      <c r="HK1" s="72" t="s">
        <v>246</v>
      </c>
    </row>
    <row r="2" spans="1:219" ht="20.25" customHeight="1">
      <c r="A2" s="64">
        <v>2</v>
      </c>
      <c r="B2" s="106" t="s">
        <v>56</v>
      </c>
      <c r="C2" s="107" t="s">
        <v>60</v>
      </c>
      <c r="D2" s="114" t="s">
        <v>61</v>
      </c>
      <c r="E2" s="117" t="s">
        <v>62</v>
      </c>
      <c r="F2" s="242" t="s">
        <v>248</v>
      </c>
      <c r="G2" s="108" t="s">
        <v>142</v>
      </c>
      <c r="H2" s="121" t="s">
        <v>10</v>
      </c>
      <c r="I2" s="137" t="s">
        <v>157</v>
      </c>
      <c r="J2" s="88">
        <v>6</v>
      </c>
      <c r="K2" s="40" t="str">
        <f aca="true" t="shared" si="0" ref="K2:K14">IF(J2&gt;=8.5,"A",IF(J2&gt;=8,"B+",IF(J2&gt;=7,"B",IF(J2&gt;=6.5,"C+",IF(J2&gt;=5.5,"C",IF(J2&gt;=5,"D+",IF(J2&gt;=4,"D","F")))))))</f>
        <v>C</v>
      </c>
      <c r="L2" s="41">
        <f aca="true" t="shared" si="1" ref="L2:L14">IF(K2="A",4,IF(K2="B+",3.5,IF(K2="B",3,IF(K2="C+",2.5,IF(K2="C",2,IF(K2="D+",1.5,IF(K2="D",1,0)))))))</f>
        <v>2</v>
      </c>
      <c r="M2" s="54" t="str">
        <f aca="true" t="shared" si="2" ref="M2:M14">TEXT(L2,"0.0")</f>
        <v>2.0</v>
      </c>
      <c r="N2" s="60">
        <v>5.3</v>
      </c>
      <c r="O2" s="40" t="str">
        <f aca="true" t="shared" si="3" ref="O2:O14">IF(N2&gt;=8.5,"A",IF(N2&gt;=8,"B+",IF(N2&gt;=7,"B",IF(N2&gt;=6.5,"C+",IF(N2&gt;=5.5,"C",IF(N2&gt;=5,"D+",IF(N2&gt;=4,"D","F")))))))</f>
        <v>D+</v>
      </c>
      <c r="P2" s="41">
        <f aca="true" t="shared" si="4" ref="P2:P14">IF(O2="A",4,IF(O2="B+",3.5,IF(O2="B",3,IF(O2="C+",2.5,IF(O2="C",2,IF(O2="D+",1.5,IF(O2="D",1,0)))))))</f>
        <v>1.5</v>
      </c>
      <c r="Q2" s="54" t="str">
        <f aca="true" t="shared" si="5" ref="Q2:Q14">TEXT(P2,"0.0")</f>
        <v>1.5</v>
      </c>
      <c r="R2" s="66">
        <v>6.7</v>
      </c>
      <c r="S2" s="104">
        <v>7</v>
      </c>
      <c r="T2" s="104"/>
      <c r="U2" s="11">
        <f aca="true" t="shared" si="6" ref="U2:U14">ROUND((R2*0.4+S2*0.6),1)</f>
        <v>6.9</v>
      </c>
      <c r="V2" s="12">
        <f aca="true" t="shared" si="7" ref="V2:V14">ROUND(MAX((R2*0.4+S2*0.6),(R2*0.4+T2*0.6)),1)</f>
        <v>6.9</v>
      </c>
      <c r="W2" s="188" t="str">
        <f aca="true" t="shared" si="8" ref="W2:W15">TEXT(V2,"0.0")</f>
        <v>6.9</v>
      </c>
      <c r="X2" s="40" t="str">
        <f aca="true" t="shared" si="9" ref="X2:X14">IF(V2&gt;=8.5,"A",IF(V2&gt;=8,"B+",IF(V2&gt;=7,"B",IF(V2&gt;=6.5,"C+",IF(V2&gt;=5.5,"C",IF(V2&gt;=5,"D+",IF(V2&gt;=4,"D","F")))))))</f>
        <v>C+</v>
      </c>
      <c r="Y2" s="41">
        <f aca="true" t="shared" si="10" ref="Y2:Y14">IF(X2="A",4,IF(X2="B+",3.5,IF(X2="B",3,IF(X2="C+",2.5,IF(X2="C",2,IF(X2="D+",1.5,IF(X2="D",1,0)))))))</f>
        <v>2.5</v>
      </c>
      <c r="Z2" s="41" t="str">
        <f aca="true" t="shared" si="11" ref="Z2:Z14">TEXT(Y2,"0.0")</f>
        <v>2.5</v>
      </c>
      <c r="AA2" s="42">
        <v>2</v>
      </c>
      <c r="AB2" s="43">
        <v>2</v>
      </c>
      <c r="AC2" s="84">
        <v>7</v>
      </c>
      <c r="AD2" s="104">
        <v>8</v>
      </c>
      <c r="AE2" s="104"/>
      <c r="AF2" s="11">
        <f aca="true" t="shared" si="12" ref="AF2:AF15">ROUND((AC2*0.4+AD2*0.6),1)</f>
        <v>7.6</v>
      </c>
      <c r="AG2" s="12">
        <f aca="true" t="shared" si="13" ref="AG2:AG15">ROUND(MAX((AC2*0.4+AD2*0.6),(AC2*0.4+AE2*0.6)),1)</f>
        <v>7.6</v>
      </c>
      <c r="AH2" s="188" t="str">
        <f aca="true" t="shared" si="14" ref="AH2:AH15">TEXT(AG2,"0.0")</f>
        <v>7.6</v>
      </c>
      <c r="AI2" s="40" t="str">
        <f aca="true" t="shared" si="15" ref="AI2:AI14">IF(AG2&gt;=8.5,"A",IF(AG2&gt;=8,"B+",IF(AG2&gt;=7,"B",IF(AG2&gt;=6.5,"C+",IF(AG2&gt;=5.5,"C",IF(AG2&gt;=5,"D+",IF(AG2&gt;=4,"D","F")))))))</f>
        <v>B</v>
      </c>
      <c r="AJ2" s="41">
        <f aca="true" t="shared" si="16" ref="AJ2:AJ14">IF(AI2="A",4,IF(AI2="B+",3.5,IF(AI2="B",3,IF(AI2="C+",2.5,IF(AI2="C",2,IF(AI2="D+",1.5,IF(AI2="D",1,0)))))))</f>
        <v>3</v>
      </c>
      <c r="AK2" s="41" t="str">
        <f aca="true" t="shared" si="17" ref="AK2:AK14">TEXT(AJ2,"0.0")</f>
        <v>3.0</v>
      </c>
      <c r="AL2" s="42">
        <v>2</v>
      </c>
      <c r="AM2" s="43">
        <v>2</v>
      </c>
      <c r="AN2" s="60">
        <v>6.9</v>
      </c>
      <c r="AO2" s="62">
        <v>7</v>
      </c>
      <c r="AP2" s="62"/>
      <c r="AQ2" s="11">
        <f aca="true" t="shared" si="18" ref="AQ2:AQ15">ROUND((AN2*0.4+AO2*0.6),1)</f>
        <v>7</v>
      </c>
      <c r="AR2" s="12">
        <f aca="true" t="shared" si="19" ref="AR2:AR15">ROUND(MAX((AN2*0.4+AO2*0.6),(AN2*0.4+AP2*0.6)),1)</f>
        <v>7</v>
      </c>
      <c r="AS2" s="188" t="str">
        <f aca="true" t="shared" si="20" ref="AS2:AS15">TEXT(AR2,"0.0")</f>
        <v>7.0</v>
      </c>
      <c r="AT2" s="40" t="str">
        <f aca="true" t="shared" si="21" ref="AT2:AT15">IF(AR2&gt;=8.5,"A",IF(AR2&gt;=8,"B+",IF(AR2&gt;=7,"B",IF(AR2&gt;=6.5,"C+",IF(AR2&gt;=5.5,"C",IF(AR2&gt;=5,"D+",IF(AR2&gt;=4,"D","F")))))))</f>
        <v>B</v>
      </c>
      <c r="AU2" s="41">
        <f aca="true" t="shared" si="22" ref="AU2:AU14">IF(AT2="A",4,IF(AT2="B+",3.5,IF(AT2="B",3,IF(AT2="C+",2.5,IF(AT2="C",2,IF(AT2="D+",1.5,IF(AT2="D",1,0)))))))</f>
        <v>3</v>
      </c>
      <c r="AV2" s="41" t="str">
        <f aca="true" t="shared" si="23" ref="AV2:AV14">TEXT(AU2,"0.0")</f>
        <v>3.0</v>
      </c>
      <c r="AW2" s="42">
        <v>3</v>
      </c>
      <c r="AX2" s="43">
        <v>3</v>
      </c>
      <c r="AY2" s="60">
        <v>8.2</v>
      </c>
      <c r="AZ2" s="14">
        <v>8</v>
      </c>
      <c r="BA2" s="14"/>
      <c r="BB2" s="11">
        <f>ROUND((AY2*0.4+AZ2*0.6),1)</f>
        <v>8.1</v>
      </c>
      <c r="BC2" s="12">
        <f>ROUND(MAX((AY2*0.4+AZ2*0.6),(AY2*0.4+BA2*0.6)),1)</f>
        <v>8.1</v>
      </c>
      <c r="BD2" s="188" t="str">
        <f aca="true" t="shared" si="24" ref="BD2:BD15">TEXT(BC2,"0.0")</f>
        <v>8.1</v>
      </c>
      <c r="BE2" s="40" t="str">
        <f>IF(BC2&gt;=8.5,"A",IF(BC2&gt;=8,"B+",IF(BC2&gt;=7,"B",IF(BC2&gt;=6.5,"C+",IF(BC2&gt;=5.5,"C",IF(BC2&gt;=5,"D+",IF(BC2&gt;=4,"D","F")))))))</f>
        <v>B+</v>
      </c>
      <c r="BF2" s="41">
        <f>IF(BE2="A",4,IF(BE2="B+",3.5,IF(BE2="B",3,IF(BE2="C+",2.5,IF(BE2="C",2,IF(BE2="D+",1.5,IF(BE2="D",1,0)))))))</f>
        <v>3.5</v>
      </c>
      <c r="BG2" s="41" t="str">
        <f>TEXT(BF2,"0.0")</f>
        <v>3.5</v>
      </c>
      <c r="BH2" s="42">
        <v>2</v>
      </c>
      <c r="BI2" s="152">
        <v>2</v>
      </c>
      <c r="BJ2" s="55"/>
      <c r="BK2" s="65"/>
      <c r="BL2" s="65"/>
      <c r="BM2" s="11">
        <f>ROUND((BJ2*0.4+BK2*0.6),1)</f>
        <v>0</v>
      </c>
      <c r="BN2" s="12">
        <f>ROUND(MAX((BJ2*0.4+BK2*0.6),(BJ2*0.4+BL2*0.6)),1)</f>
        <v>0</v>
      </c>
      <c r="BO2" s="40" t="str">
        <f>IF(BN2&gt;=8.5,"A",IF(BN2&gt;=8,"B+",IF(BN2&gt;=7,"B",IF(BN2&gt;=6.5,"C+",IF(BN2&gt;=5.5,"C",IF(BN2&gt;=5,"D+",IF(BN2&gt;=4,"D","F")))))))</f>
        <v>F</v>
      </c>
      <c r="BP2" s="41">
        <f>IF(BO2="A",4,IF(BO2="B+",3.5,IF(BO2="B",3,IF(BO2="C+",2.5,IF(BO2="C",2,IF(BO2="D+",1.5,IF(BO2="D",1,0)))))))</f>
        <v>0</v>
      </c>
      <c r="BQ2" s="41" t="str">
        <f>TEXT(BP2,"0.0")</f>
        <v>0.0</v>
      </c>
      <c r="BR2" s="42"/>
      <c r="BS2" s="43"/>
      <c r="BT2" s="154"/>
      <c r="BU2" s="62"/>
      <c r="BV2" s="62"/>
      <c r="BW2" s="11">
        <f>ROUND((BT2*0.4+BU2*0.6),1)</f>
        <v>0</v>
      </c>
      <c r="BX2" s="12">
        <f>ROUND(MAX((BT2*0.4+BU2*0.6),(BT2*0.4+BV2*0.6)),1)</f>
        <v>0</v>
      </c>
      <c r="BY2" s="40" t="str">
        <f>IF(BX2&gt;=8.5,"A",IF(BX2&gt;=8,"B+",IF(BX2&gt;=7,"B",IF(BX2&gt;=6.5,"C+",IF(BX2&gt;=5.5,"C",IF(BX2&gt;=5,"D+",IF(BX2&gt;=4,"D","F")))))))</f>
        <v>F</v>
      </c>
      <c r="BZ2" s="41">
        <f>IF(BY2="A",4,IF(BY2="B+",3.5,IF(BY2="B",3,IF(BY2="C+",2.5,IF(BY2="C",2,IF(BY2="D+",1.5,IF(BY2="D",1,0)))))))</f>
        <v>0</v>
      </c>
      <c r="CA2" s="41" t="str">
        <f>TEXT(BZ2,"0.0")</f>
        <v>0.0</v>
      </c>
      <c r="CB2" s="42"/>
      <c r="CC2" s="43"/>
      <c r="CD2" s="12">
        <v>5.7</v>
      </c>
      <c r="CE2" s="187" t="str">
        <f aca="true" t="shared" si="25" ref="CE2:CE15">TEXT(CD2,"0.0")</f>
        <v>5.7</v>
      </c>
      <c r="CF2" s="40" t="str">
        <f>IF(CD2&gt;=8.5,"A",IF(CD2&gt;=8,"B+",IF(CD2&gt;=7,"B",IF(CD2&gt;=6.5,"C+",IF(CD2&gt;=5.5,"C",IF(CD2&gt;=5,"D+",IF(CD2&gt;=4,"D","F")))))))</f>
        <v>C</v>
      </c>
      <c r="CG2" s="41">
        <f>IF(CF2="A",4,IF(CF2="B+",3.5,IF(CF2="B",3,IF(CF2="C+",2.5,IF(CF2="C",2,IF(CF2="D+",1.5,IF(CF2="D",1,0)))))))</f>
        <v>2</v>
      </c>
      <c r="CH2" s="41" t="str">
        <f>TEXT(CG2,"0.0")</f>
        <v>2.0</v>
      </c>
      <c r="CI2" s="42">
        <v>3</v>
      </c>
      <c r="CJ2" s="43">
        <v>3</v>
      </c>
      <c r="CK2" s="29">
        <v>7.7</v>
      </c>
      <c r="CL2" s="65">
        <v>7</v>
      </c>
      <c r="CM2" s="65"/>
      <c r="CN2" s="11">
        <f aca="true" t="shared" si="26" ref="CN2:CN15">ROUND((CK2*0.4+CL2*0.6),1)</f>
        <v>7.3</v>
      </c>
      <c r="CO2" s="12">
        <f aca="true" t="shared" si="27" ref="CO2:CO15">ROUND(MAX((CK2*0.4+CL2*0.6),(CK2*0.4+CM2*0.6)),1)</f>
        <v>7.3</v>
      </c>
      <c r="CP2" s="187" t="str">
        <f aca="true" t="shared" si="28" ref="CP2:CP15">TEXT(CO2,"0.0")</f>
        <v>7.3</v>
      </c>
      <c r="CQ2" s="40" t="str">
        <f aca="true" t="shared" si="29" ref="CQ2:CQ15">IF(CO2&gt;=8.5,"A",IF(CO2&gt;=8,"B+",IF(CO2&gt;=7,"B",IF(CO2&gt;=6.5,"C+",IF(CO2&gt;=5.5,"C",IF(CO2&gt;=5,"D+",IF(CO2&gt;=4,"D","F")))))))</f>
        <v>B</v>
      </c>
      <c r="CR2" s="41">
        <f>IF(CQ2="A",4,IF(CQ2="B+",3.5,IF(CQ2="B",3,IF(CQ2="C+",2.5,IF(CQ2="C",2,IF(CQ2="D+",1.5,IF(CQ2="D",1,0)))))))</f>
        <v>3</v>
      </c>
      <c r="CS2" s="41" t="str">
        <f>TEXT(CR2,"0.0")</f>
        <v>3.0</v>
      </c>
      <c r="CT2" s="42">
        <v>3</v>
      </c>
      <c r="CU2" s="43">
        <v>3</v>
      </c>
      <c r="CV2" s="55">
        <v>8</v>
      </c>
      <c r="CW2" s="65">
        <v>9</v>
      </c>
      <c r="CX2" s="65"/>
      <c r="CY2" s="11">
        <f aca="true" t="shared" si="30" ref="CY2:CY8">ROUND((CV2*0.4+CW2*0.6),1)</f>
        <v>8.6</v>
      </c>
      <c r="CZ2" s="12">
        <f aca="true" t="shared" si="31" ref="CZ2:CZ8">ROUND(MAX((CV2*0.4+CW2*0.6),(CV2*0.4+CX2*0.6)),1)</f>
        <v>8.6</v>
      </c>
      <c r="DA2" s="188" t="str">
        <f aca="true" t="shared" si="32" ref="DA2:DA15">TEXT(CZ2,"0.0")</f>
        <v>8.6</v>
      </c>
      <c r="DB2" s="40" t="str">
        <f aca="true" t="shared" si="33" ref="DB2:DB8">IF(CZ2&gt;=8.5,"A",IF(CZ2&gt;=8,"B+",IF(CZ2&gt;=7,"B",IF(CZ2&gt;=6.5,"C+",IF(CZ2&gt;=5.5,"C",IF(CZ2&gt;=5,"D+",IF(CZ2&gt;=4,"D","F")))))))</f>
        <v>A</v>
      </c>
      <c r="DC2" s="41">
        <f aca="true" t="shared" si="34" ref="DC2:DC8">IF(DB2="A",4,IF(DB2="B+",3.5,IF(DB2="B",3,IF(DB2="C+",2.5,IF(DB2="C",2,IF(DB2="D+",1.5,IF(DB2="D",1,0)))))))</f>
        <v>4</v>
      </c>
      <c r="DD2" s="41" t="str">
        <f aca="true" t="shared" si="35" ref="DD2:DD8">TEXT(DC2,"0.0")</f>
        <v>4.0</v>
      </c>
      <c r="DE2" s="42">
        <v>1</v>
      </c>
      <c r="DF2" s="43">
        <v>1</v>
      </c>
      <c r="DG2" s="76">
        <f aca="true" t="shared" si="36" ref="DG2:DG15">AA2+AL2+AW2+BH2+CI2+CT2+DE2</f>
        <v>16</v>
      </c>
      <c r="DH2" s="77">
        <f aca="true" t="shared" si="37" ref="DH2:DH15">(Y2*AA2+AJ2*AL2+AU2*AW2+BF2*BH2+CG2*CI2+CR2*CT2+DC2*DE2)/DG2</f>
        <v>2.875</v>
      </c>
      <c r="DI2" s="78" t="str">
        <f aca="true" t="shared" si="38" ref="DI2:DI15">TEXT(DH2,"0.00")</f>
        <v>2.88</v>
      </c>
      <c r="DJ2" s="2" t="str">
        <f aca="true" t="shared" si="39" ref="DJ2:DJ15">IF(AND(DH2&lt;0.8),"Cảnh báo KQHT","Lên lớp")</f>
        <v>Lên lớp</v>
      </c>
      <c r="DK2" s="79">
        <f aca="true" t="shared" si="40" ref="DK2:DK15">AB2+AM2+AX2+BI2+CJ2+CU2+DF2</f>
        <v>16</v>
      </c>
      <c r="DL2" s="80">
        <f aca="true" t="shared" si="41" ref="DL2:DL15">(Y2*AB2+AJ2*AM2+AU2*AX2+BF2*BI2+CG2*CJ2+CR2*CU2+DC2*DF2)/DK2</f>
        <v>2.875</v>
      </c>
      <c r="DM2" s="2" t="str">
        <f aca="true" t="shared" si="42" ref="DM2:DM15">IF(AND(DL2&lt;1.2),"Cảnh báo KQHT","Lên lớp")</f>
        <v>Lên lớp</v>
      </c>
      <c r="DN2" s="60">
        <v>7</v>
      </c>
      <c r="DO2" s="62">
        <v>6</v>
      </c>
      <c r="DP2" s="62"/>
      <c r="DQ2" s="11">
        <f>ROUND((DN2*0.4+DO2*0.6),1)</f>
        <v>6.4</v>
      </c>
      <c r="DR2" s="12">
        <f>ROUND(MAX((DN2*0.4+DO2*0.6),(DN2*0.4+DP2*0.6)),1)</f>
        <v>6.4</v>
      </c>
      <c r="DS2" s="188" t="str">
        <f aca="true" t="shared" si="43" ref="DS2:DS15">TEXT(DR2,"0.0")</f>
        <v>6.4</v>
      </c>
      <c r="DT2" s="40" t="str">
        <f>IF(DR2&gt;=8.5,"A",IF(DR2&gt;=8,"B+",IF(DR2&gt;=7,"B",IF(DR2&gt;=6.5,"C+",IF(DR2&gt;=5.5,"C",IF(DR2&gt;=5,"D+",IF(DR2&gt;=4,"D","F")))))))</f>
        <v>C</v>
      </c>
      <c r="DU2" s="41">
        <f>IF(DT2="A",4,IF(DT2="B+",3.5,IF(DT2="B",3,IF(DT2="C+",2.5,IF(DT2="C",2,IF(DT2="D+",1.5,IF(DT2="D",1,0)))))))</f>
        <v>2</v>
      </c>
      <c r="DV2" s="41" t="str">
        <f>TEXT(DU2,"0.0")</f>
        <v>2.0</v>
      </c>
      <c r="DW2" s="42">
        <v>2</v>
      </c>
      <c r="DX2" s="43">
        <v>2</v>
      </c>
      <c r="DY2" s="69">
        <v>8</v>
      </c>
      <c r="DZ2" s="65">
        <v>8</v>
      </c>
      <c r="EA2" s="65"/>
      <c r="EB2" s="11">
        <f aca="true" t="shared" si="44" ref="EB2:EB8">ROUND((DY2*0.4+DZ2*0.6),1)</f>
        <v>8</v>
      </c>
      <c r="EC2" s="12">
        <f aca="true" t="shared" si="45" ref="EC2:EC8">ROUND(MAX((DY2*0.4+DZ2*0.6),(DY2*0.4+EA2*0.6)),1)</f>
        <v>8</v>
      </c>
      <c r="ED2" s="188" t="str">
        <f aca="true" t="shared" si="46" ref="ED2:ED14">TEXT(EC2,"0.0")</f>
        <v>8.0</v>
      </c>
      <c r="EE2" s="40" t="str">
        <f aca="true" t="shared" si="47" ref="EE2:EE8">IF(EC2&gt;=8.5,"A",IF(EC2&gt;=8,"B+",IF(EC2&gt;=7,"B",IF(EC2&gt;=6.5,"C+",IF(EC2&gt;=5.5,"C",IF(EC2&gt;=5,"D+",IF(EC2&gt;=4,"D","F")))))))</f>
        <v>B+</v>
      </c>
      <c r="EF2" s="41">
        <f aca="true" t="shared" si="48" ref="EF2:EF8">IF(EE2="A",4,IF(EE2="B+",3.5,IF(EE2="B",3,IF(EE2="C+",2.5,IF(EE2="C",2,IF(EE2="D+",1.5,IF(EE2="D",1,0)))))))</f>
        <v>3.5</v>
      </c>
      <c r="EG2" s="41" t="str">
        <f aca="true" t="shared" si="49" ref="EG2:EG8">TEXT(EF2,"0.0")</f>
        <v>3.5</v>
      </c>
      <c r="EH2" s="42">
        <v>2</v>
      </c>
      <c r="EI2" s="152">
        <v>2</v>
      </c>
      <c r="EJ2" s="55">
        <v>5.3</v>
      </c>
      <c r="EK2" s="65">
        <v>7</v>
      </c>
      <c r="EL2" s="18"/>
      <c r="EM2" s="157">
        <f>ROUND((EJ2*0.4+EK2*0.6),1)</f>
        <v>6.3</v>
      </c>
      <c r="EN2" s="158">
        <f>ROUND(MAX((EJ2*0.4+EK2*0.6),(EJ2*0.4+EL2*0.6)),1)</f>
        <v>6.3</v>
      </c>
      <c r="EO2" s="186" t="str">
        <f>TEXT(EN2,"0.0")</f>
        <v>6.3</v>
      </c>
      <c r="EP2" s="21" t="str">
        <f>IF(EN2&gt;=8.5,"A",IF(EN2&gt;=8,"B+",IF(EN2&gt;=7,"B",IF(EN2&gt;=6.5,"C+",IF(EN2&gt;=5.5,"C",IF(EN2&gt;=5,"D+",IF(EN2&gt;=4,"D","F")))))))</f>
        <v>C</v>
      </c>
      <c r="EQ2" s="22">
        <f>IF(EP2="A",4,IF(EP2="B+",3.5,IF(EP2="B",3,IF(EP2="C+",2.5,IF(EP2="C",2,IF(EP2="D+",1.5,IF(EP2="D",1,0)))))))</f>
        <v>2</v>
      </c>
      <c r="ER2" s="22" t="str">
        <f>TEXT(EQ2,"0.0")</f>
        <v>2.0</v>
      </c>
      <c r="ES2" s="159">
        <v>2</v>
      </c>
      <c r="ET2" s="160">
        <v>2</v>
      </c>
      <c r="EU2" s="148">
        <v>8</v>
      </c>
      <c r="EV2" s="65">
        <v>8</v>
      </c>
      <c r="EW2" s="18"/>
      <c r="EX2" s="157">
        <f>ROUND((EU2*0.4+EV2*0.6),1)</f>
        <v>8</v>
      </c>
      <c r="EY2" s="158">
        <f>ROUND(MAX((EU2*0.4+EV2*0.6),(EU2*0.4+EW2*0.6)),1)</f>
        <v>8</v>
      </c>
      <c r="EZ2" s="186" t="str">
        <f>TEXT(EY2,"0.0")</f>
        <v>8.0</v>
      </c>
      <c r="FA2" s="21" t="str">
        <f>IF(EY2&gt;=8.5,"A",IF(EY2&gt;=8,"B+",IF(EY2&gt;=7,"B",IF(EY2&gt;=6.5,"C+",IF(EY2&gt;=5.5,"C",IF(EY2&gt;=5,"D+",IF(EY2&gt;=4,"D","F")))))))</f>
        <v>B+</v>
      </c>
      <c r="FB2" s="22">
        <f>IF(FA2="A",4,IF(FA2="B+",3.5,IF(FA2="B",3,IF(FA2="C+",2.5,IF(FA2="C",2,IF(FA2="D+",1.5,IF(FA2="D",1,0)))))))</f>
        <v>3.5</v>
      </c>
      <c r="FC2" s="22" t="str">
        <f>TEXT(FB2,"0.0")</f>
        <v>3.5</v>
      </c>
      <c r="FD2" s="159">
        <v>2</v>
      </c>
      <c r="FE2" s="160">
        <v>2</v>
      </c>
      <c r="FF2" s="148">
        <v>7.7</v>
      </c>
      <c r="FG2" s="166">
        <v>8</v>
      </c>
      <c r="FH2" s="18"/>
      <c r="FI2" s="157">
        <f>ROUND((FF2*0.4+FG2*0.6),1)</f>
        <v>7.9</v>
      </c>
      <c r="FJ2" s="158">
        <f>ROUND(MAX((FF2*0.4+FG2*0.6),(FF2*0.4+FH2*0.6)),1)</f>
        <v>7.9</v>
      </c>
      <c r="FK2" s="186" t="str">
        <f>TEXT(FJ2,"0.0")</f>
        <v>7.9</v>
      </c>
      <c r="FL2" s="185" t="str">
        <f>IF(FJ2&gt;=8.5,"A",IF(FJ2&gt;=8,"B+",IF(FJ2&gt;=7,"B",IF(FJ2&gt;=6.5,"C+",IF(FJ2&gt;=5.5,"C",IF(FJ2&gt;=5,"D+",IF(FJ2&gt;=4,"D","F")))))))</f>
        <v>B</v>
      </c>
      <c r="FM2" s="22">
        <f>IF(FL2="A",4,IF(FL2="B+",3.5,IF(FL2="B",3,IF(FL2="C+",2.5,IF(FL2="C",2,IF(FL2="D+",1.5,IF(FL2="D",1,0)))))))</f>
        <v>3</v>
      </c>
      <c r="FN2" s="22" t="str">
        <f>TEXT(FM2,"0.0")</f>
        <v>3.0</v>
      </c>
      <c r="FO2" s="159">
        <v>2</v>
      </c>
      <c r="FP2" s="160">
        <v>2</v>
      </c>
      <c r="FQ2" s="69">
        <v>6.3</v>
      </c>
      <c r="FR2" s="100">
        <v>7</v>
      </c>
      <c r="FS2" s="204"/>
      <c r="FT2" s="11">
        <f>ROUND((FQ2*0.4+FR2*0.6),1)</f>
        <v>6.7</v>
      </c>
      <c r="FU2" s="12">
        <f>ROUND(MAX((FQ2*0.4+FR2*0.6),(FQ2*0.4+FS2*0.6)),1)</f>
        <v>6.7</v>
      </c>
      <c r="FV2" s="188" t="str">
        <f>TEXT(FU2,"0.0")</f>
        <v>6.7</v>
      </c>
      <c r="FW2" s="40" t="str">
        <f>IF(FU2&gt;=8.5,"A",IF(FU2&gt;=8,"B+",IF(FU2&gt;=7,"B",IF(FU2&gt;=6.5,"C+",IF(FU2&gt;=5.5,"C",IF(FU2&gt;=5,"D+",IF(FU2&gt;=4,"D","F")))))))</f>
        <v>C+</v>
      </c>
      <c r="FX2" s="41">
        <f>IF(FW2="A",4,IF(FW2="B+",3.5,IF(FW2="B",3,IF(FW2="C+",2.5,IF(FW2="C",2,IF(FW2="D+",1.5,IF(FW2="D",1,0)))))))</f>
        <v>2.5</v>
      </c>
      <c r="FY2" s="41" t="str">
        <f>TEXT(FX2,"0.0")</f>
        <v>2.5</v>
      </c>
      <c r="FZ2" s="42">
        <v>1</v>
      </c>
      <c r="GA2" s="43">
        <v>1</v>
      </c>
      <c r="GB2" s="29">
        <v>7.9</v>
      </c>
      <c r="GC2" s="100">
        <v>6</v>
      </c>
      <c r="GD2" s="100"/>
      <c r="GE2" s="11">
        <f>ROUND((GB2*0.4+GC2*0.6),1)</f>
        <v>6.8</v>
      </c>
      <c r="GF2" s="12">
        <f>ROUND(MAX((GB2*0.4+GC2*0.6),(GB2*0.4+GD2*0.6)),1)</f>
        <v>6.8</v>
      </c>
      <c r="GG2" s="188" t="str">
        <f>TEXT(GF2,"0.0")</f>
        <v>6.8</v>
      </c>
      <c r="GH2" s="40" t="str">
        <f>IF(GF2&gt;=8.5,"A",IF(GF2&gt;=8,"B+",IF(GF2&gt;=7,"B",IF(GF2&gt;=6.5,"C+",IF(GF2&gt;=5.5,"C",IF(GF2&gt;=5,"D+",IF(GF2&gt;=4,"D","F")))))))</f>
        <v>C+</v>
      </c>
      <c r="GI2" s="41">
        <f>IF(GH2="A",4,IF(GH2="B+",3.5,IF(GH2="B",3,IF(GH2="C+",2.5,IF(GH2="C",2,IF(GH2="D+",1.5,IF(GH2="D",1,0)))))))</f>
        <v>2.5</v>
      </c>
      <c r="GJ2" s="41" t="str">
        <f>TEXT(GI2,"0.0")</f>
        <v>2.5</v>
      </c>
      <c r="GK2" s="42">
        <v>1</v>
      </c>
      <c r="GL2" s="43">
        <v>1</v>
      </c>
      <c r="GM2" s="55">
        <v>7</v>
      </c>
      <c r="GN2" s="166">
        <v>7</v>
      </c>
      <c r="GO2" s="166"/>
      <c r="GP2" s="11">
        <f>ROUND((GM2*0.4+GN2*0.6),1)</f>
        <v>7</v>
      </c>
      <c r="GQ2" s="12">
        <f>ROUND(MAX((GM2*0.4+GN2*0.6),(GM2*0.4+GO2*0.6)),1)</f>
        <v>7</v>
      </c>
      <c r="GR2" s="188" t="str">
        <f>TEXT(GQ2,"0.0")</f>
        <v>7.0</v>
      </c>
      <c r="GS2" s="40" t="str">
        <f>IF(GQ2&gt;=8.5,"A",IF(GQ2&gt;=8,"B+",IF(GQ2&gt;=7,"B",IF(GQ2&gt;=6.5,"C+",IF(GQ2&gt;=5.5,"C",IF(GQ2&gt;=5,"D+",IF(GQ2&gt;=4,"D","F")))))))</f>
        <v>B</v>
      </c>
      <c r="GT2" s="41">
        <f>IF(GS2="A",4,IF(GS2="B+",3.5,IF(GS2="B",3,IF(GS2="C+",2.5,IF(GS2="C",2,IF(GS2="D+",1.5,IF(GS2="D",1,0)))))))</f>
        <v>3</v>
      </c>
      <c r="GU2" s="41" t="str">
        <f>TEXT(GT2,"0.0")</f>
        <v>3.0</v>
      </c>
      <c r="GV2" s="42">
        <v>4</v>
      </c>
      <c r="GW2" s="43">
        <v>4</v>
      </c>
      <c r="GX2" s="55">
        <v>7.3</v>
      </c>
      <c r="GY2" s="11">
        <v>6.3</v>
      </c>
      <c r="GZ2" s="11"/>
      <c r="HA2" s="11">
        <f>ROUND((GX2*0.4+GY2*0.6),1)</f>
        <v>6.7</v>
      </c>
      <c r="HB2" s="12">
        <f>ROUND(MAX((GX2*0.4+GY2*0.6),(GX2*0.4+GZ2*0.6)),1)</f>
        <v>6.7</v>
      </c>
      <c r="HC2" s="188" t="str">
        <f>TEXT(HB2,"0.0")</f>
        <v>6.7</v>
      </c>
      <c r="HD2" s="40" t="str">
        <f>IF(HB2&gt;=8.5,"A",IF(HB2&gt;=8,"B+",IF(HB2&gt;=7,"B",IF(HB2&gt;=6.5,"C+",IF(HB2&gt;=5.5,"C",IF(HB2&gt;=5,"D+",IF(HB2&gt;=4,"D","F")))))))</f>
        <v>C+</v>
      </c>
      <c r="HE2" s="41">
        <f>IF(HD2="A",4,IF(HD2="B+",3.5,IF(HD2="B",3,IF(HD2="C+",2.5,IF(HD2="C",2,IF(HD2="D+",1.5,IF(HD2="D",1,0)))))))</f>
        <v>2.5</v>
      </c>
      <c r="HF2" s="41" t="str">
        <f>TEXT(HE2,"0.0")</f>
        <v>2.5</v>
      </c>
      <c r="HG2" s="42">
        <v>5</v>
      </c>
      <c r="HH2" s="43">
        <v>5</v>
      </c>
      <c r="HI2" s="219">
        <f>DW2+EH2+ES2+FD2+FO2+FZ2+GK2+GV2+HG2</f>
        <v>21</v>
      </c>
      <c r="HJ2" s="220">
        <f>(DU2*DW2+EF2*EH2+EQ2*ES2+FB2*FD2+FM2*FO2+FX2*FZ2+GI2*GK2+GT2*GV2+HE2*HG2)/HI2</f>
        <v>2.738095238095238</v>
      </c>
      <c r="HK2" s="221" t="str">
        <f>TEXT(HJ2,"0.00")</f>
        <v>2.74</v>
      </c>
    </row>
    <row r="3" spans="1:219" s="63" customFormat="1" ht="20.25" customHeight="1">
      <c r="A3" s="64">
        <v>4</v>
      </c>
      <c r="B3" s="106" t="s">
        <v>56</v>
      </c>
      <c r="C3" s="107" t="s">
        <v>66</v>
      </c>
      <c r="D3" s="114" t="s">
        <v>67</v>
      </c>
      <c r="E3" s="117" t="s">
        <v>8</v>
      </c>
      <c r="F3" s="18"/>
      <c r="G3" s="108" t="s">
        <v>143</v>
      </c>
      <c r="H3" s="121" t="s">
        <v>10</v>
      </c>
      <c r="I3" s="137" t="s">
        <v>159</v>
      </c>
      <c r="J3" s="105">
        <v>6.3</v>
      </c>
      <c r="K3" s="40" t="str">
        <f t="shared" si="0"/>
        <v>C</v>
      </c>
      <c r="L3" s="41">
        <f t="shared" si="1"/>
        <v>2</v>
      </c>
      <c r="M3" s="54" t="str">
        <f t="shared" si="2"/>
        <v>2.0</v>
      </c>
      <c r="N3" s="55">
        <v>5.7</v>
      </c>
      <c r="O3" s="40" t="str">
        <f t="shared" si="3"/>
        <v>C</v>
      </c>
      <c r="P3" s="41">
        <f t="shared" si="4"/>
        <v>2</v>
      </c>
      <c r="Q3" s="54" t="str">
        <f t="shared" si="5"/>
        <v>2.0</v>
      </c>
      <c r="R3" s="29">
        <v>6</v>
      </c>
      <c r="S3" s="100">
        <v>6</v>
      </c>
      <c r="T3" s="100"/>
      <c r="U3" s="11">
        <f t="shared" si="6"/>
        <v>6</v>
      </c>
      <c r="V3" s="12">
        <f t="shared" si="7"/>
        <v>6</v>
      </c>
      <c r="W3" s="188" t="str">
        <f t="shared" si="8"/>
        <v>6.0</v>
      </c>
      <c r="X3" s="40" t="str">
        <f t="shared" si="9"/>
        <v>C</v>
      </c>
      <c r="Y3" s="41">
        <f t="shared" si="10"/>
        <v>2</v>
      </c>
      <c r="Z3" s="41" t="str">
        <f t="shared" si="11"/>
        <v>2.0</v>
      </c>
      <c r="AA3" s="42">
        <v>2</v>
      </c>
      <c r="AB3" s="43">
        <v>2</v>
      </c>
      <c r="AC3" s="69">
        <v>5.7</v>
      </c>
      <c r="AD3" s="100">
        <v>7</v>
      </c>
      <c r="AE3" s="100"/>
      <c r="AF3" s="11">
        <f t="shared" si="12"/>
        <v>6.5</v>
      </c>
      <c r="AG3" s="12">
        <f t="shared" si="13"/>
        <v>6.5</v>
      </c>
      <c r="AH3" s="188" t="str">
        <f t="shared" si="14"/>
        <v>6.5</v>
      </c>
      <c r="AI3" s="40" t="str">
        <f t="shared" si="15"/>
        <v>C+</v>
      </c>
      <c r="AJ3" s="41">
        <f t="shared" si="16"/>
        <v>2.5</v>
      </c>
      <c r="AK3" s="41" t="str">
        <f t="shared" si="17"/>
        <v>2.5</v>
      </c>
      <c r="AL3" s="42">
        <v>2</v>
      </c>
      <c r="AM3" s="43">
        <v>2</v>
      </c>
      <c r="AN3" s="270">
        <v>6.6</v>
      </c>
      <c r="AO3" s="271">
        <v>7</v>
      </c>
      <c r="AP3" s="271"/>
      <c r="AQ3" s="272">
        <f t="shared" si="18"/>
        <v>6.8</v>
      </c>
      <c r="AR3" s="273">
        <f t="shared" si="19"/>
        <v>6.8</v>
      </c>
      <c r="AS3" s="274" t="str">
        <f t="shared" si="20"/>
        <v>6.8</v>
      </c>
      <c r="AT3" s="40" t="str">
        <f t="shared" si="21"/>
        <v>C+</v>
      </c>
      <c r="AU3" s="59">
        <f t="shared" si="22"/>
        <v>2.5</v>
      </c>
      <c r="AV3" s="59" t="str">
        <f t="shared" si="23"/>
        <v>2.5</v>
      </c>
      <c r="AW3" s="67">
        <v>3</v>
      </c>
      <c r="AX3" s="43">
        <v>3</v>
      </c>
      <c r="AY3" s="60">
        <v>7.8</v>
      </c>
      <c r="AZ3" s="14">
        <v>5</v>
      </c>
      <c r="BA3" s="14"/>
      <c r="BB3" s="81">
        <f>ROUND((AY3*0.4+AZ3*0.6),1)</f>
        <v>6.1</v>
      </c>
      <c r="BC3" s="82">
        <f>ROUND(MAX((AY3*0.4+AZ3*0.6),(AY3*0.4+BA3*0.6)),1)</f>
        <v>6.1</v>
      </c>
      <c r="BD3" s="188" t="str">
        <f t="shared" si="24"/>
        <v>6.1</v>
      </c>
      <c r="BE3" s="58" t="str">
        <f>IF(BC3&gt;=8.5,"A",IF(BC3&gt;=8,"B+",IF(BC3&gt;=7,"B",IF(BC3&gt;=6.5,"C+",IF(BC3&gt;=5.5,"C",IF(BC3&gt;=5,"D+",IF(BC3&gt;=4,"D","F")))))))</f>
        <v>C</v>
      </c>
      <c r="BF3" s="59">
        <f>IF(BE3="A",4,IF(BE3="B+",3.5,IF(BE3="B",3,IF(BE3="C+",2.5,IF(BE3="C",2,IF(BE3="D+",1.5,IF(BE3="D",1,0)))))))</f>
        <v>2</v>
      </c>
      <c r="BG3" s="59" t="str">
        <f>TEXT(BF3,"0.0")</f>
        <v>2.0</v>
      </c>
      <c r="BH3" s="67">
        <v>2</v>
      </c>
      <c r="BI3" s="152">
        <v>2</v>
      </c>
      <c r="BJ3" s="55"/>
      <c r="BK3" s="65"/>
      <c r="BL3" s="65"/>
      <c r="BM3" s="11">
        <f>ROUND((BJ3*0.4+BK3*0.6),1)</f>
        <v>0</v>
      </c>
      <c r="BN3" s="12">
        <f>ROUND(MAX((BJ3*0.4+BK3*0.6),(BJ3*0.4+BL3*0.6)),1)</f>
        <v>0</v>
      </c>
      <c r="BO3" s="40" t="str">
        <f>IF(BN3&gt;=8.5,"A",IF(BN3&gt;=8,"B+",IF(BN3&gt;=7,"B",IF(BN3&gt;=6.5,"C+",IF(BN3&gt;=5.5,"C",IF(BN3&gt;=5,"D+",IF(BN3&gt;=4,"D","F")))))))</f>
        <v>F</v>
      </c>
      <c r="BP3" s="41">
        <f>IF(BO3="A",4,IF(BO3="B+",3.5,IF(BO3="B",3,IF(BO3="C+",2.5,IF(BO3="C",2,IF(BO3="D+",1.5,IF(BO3="D",1,0)))))))</f>
        <v>0</v>
      </c>
      <c r="BQ3" s="41" t="str">
        <f>TEXT(BP3,"0.0")</f>
        <v>0.0</v>
      </c>
      <c r="BR3" s="42"/>
      <c r="BS3" s="43"/>
      <c r="BT3" s="154"/>
      <c r="BU3" s="62"/>
      <c r="BV3" s="62"/>
      <c r="BW3" s="81">
        <f>ROUND((BT3*0.4+BU3*0.6),1)</f>
        <v>0</v>
      </c>
      <c r="BX3" s="82">
        <f>ROUND(MAX((BT3*0.4+BU3*0.6),(BT3*0.4+BV3*0.6)),1)</f>
        <v>0</v>
      </c>
      <c r="BY3" s="58" t="str">
        <f>IF(BX3&gt;=8.5,"A",IF(BX3&gt;=8,"B+",IF(BX3&gt;=7,"B",IF(BX3&gt;=6.5,"C+",IF(BX3&gt;=5.5,"C",IF(BX3&gt;=5,"D+",IF(BX3&gt;=4,"D","F")))))))</f>
        <v>F</v>
      </c>
      <c r="BZ3" s="59">
        <f>IF(BY3="A",4,IF(BY3="B+",3.5,IF(BY3="B",3,IF(BY3="C+",2.5,IF(BY3="C",2,IF(BY3="D+",1.5,IF(BY3="D",1,0)))))))</f>
        <v>0</v>
      </c>
      <c r="CA3" s="59" t="str">
        <f>TEXT(BZ3,"0.0")</f>
        <v>0.0</v>
      </c>
      <c r="CB3" s="42"/>
      <c r="CC3" s="43"/>
      <c r="CD3" s="82">
        <v>7</v>
      </c>
      <c r="CE3" s="188" t="str">
        <f t="shared" si="25"/>
        <v>7.0</v>
      </c>
      <c r="CF3" s="58" t="str">
        <f>IF(CD3&gt;=8.5,"A",IF(CD3&gt;=8,"B+",IF(CD3&gt;=7,"B",IF(CD3&gt;=6.5,"C+",IF(CD3&gt;=5.5,"C",IF(CD3&gt;=5,"D+",IF(CD3&gt;=4,"D","F")))))))</f>
        <v>B</v>
      </c>
      <c r="CG3" s="59">
        <f>IF(CF3="A",4,IF(CF3="B+",3.5,IF(CF3="B",3,IF(CF3="C+",2.5,IF(CF3="C",2,IF(CF3="D+",1.5,IF(CF3="D",1,0)))))))</f>
        <v>3</v>
      </c>
      <c r="CH3" s="59" t="str">
        <f>TEXT(CG3,"0.0")</f>
        <v>3.0</v>
      </c>
      <c r="CI3" s="67">
        <v>3</v>
      </c>
      <c r="CJ3" s="43">
        <v>3</v>
      </c>
      <c r="CK3" s="192">
        <v>7</v>
      </c>
      <c r="CL3" s="86">
        <v>6</v>
      </c>
      <c r="CM3" s="62"/>
      <c r="CN3" s="11">
        <f t="shared" si="26"/>
        <v>6.4</v>
      </c>
      <c r="CO3" s="12">
        <f t="shared" si="27"/>
        <v>6.4</v>
      </c>
      <c r="CP3" s="188" t="str">
        <f t="shared" si="28"/>
        <v>6.4</v>
      </c>
      <c r="CQ3" s="40" t="str">
        <f t="shared" si="29"/>
        <v>C</v>
      </c>
      <c r="CR3" s="41">
        <f>IF(CQ3="A",4,IF(CQ3="B+",3.5,IF(CQ3="B",3,IF(CQ3="C+",2.5,IF(CQ3="C",2,IF(CQ3="D+",1.5,IF(CQ3="D",1,0)))))))</f>
        <v>2</v>
      </c>
      <c r="CS3" s="41" t="str">
        <f>TEXT(CR3,"0.0")</f>
        <v>2.0</v>
      </c>
      <c r="CT3" s="67">
        <v>3</v>
      </c>
      <c r="CU3" s="43">
        <v>3</v>
      </c>
      <c r="CV3" s="60">
        <v>6</v>
      </c>
      <c r="CW3" s="62">
        <v>7</v>
      </c>
      <c r="CX3" s="62"/>
      <c r="CY3" s="11">
        <f t="shared" si="30"/>
        <v>6.6</v>
      </c>
      <c r="CZ3" s="12">
        <f t="shared" si="31"/>
        <v>6.6</v>
      </c>
      <c r="DA3" s="188" t="str">
        <f t="shared" si="32"/>
        <v>6.6</v>
      </c>
      <c r="DB3" s="40" t="str">
        <f t="shared" si="33"/>
        <v>C+</v>
      </c>
      <c r="DC3" s="41">
        <f t="shared" si="34"/>
        <v>2.5</v>
      </c>
      <c r="DD3" s="41" t="str">
        <f t="shared" si="35"/>
        <v>2.5</v>
      </c>
      <c r="DE3" s="67">
        <v>1</v>
      </c>
      <c r="DF3" s="43">
        <v>1</v>
      </c>
      <c r="DG3" s="76">
        <f t="shared" si="36"/>
        <v>16</v>
      </c>
      <c r="DH3" s="77">
        <f t="shared" si="37"/>
        <v>2.375</v>
      </c>
      <c r="DI3" s="78" t="str">
        <f t="shared" si="38"/>
        <v>2.38</v>
      </c>
      <c r="DJ3" s="2" t="str">
        <f t="shared" si="39"/>
        <v>Lên lớp</v>
      </c>
      <c r="DK3" s="79">
        <f t="shared" si="40"/>
        <v>16</v>
      </c>
      <c r="DL3" s="80">
        <f t="shared" si="41"/>
        <v>2.375</v>
      </c>
      <c r="DM3" s="2" t="str">
        <f t="shared" si="42"/>
        <v>Lên lớp</v>
      </c>
      <c r="DN3" s="55">
        <v>7</v>
      </c>
      <c r="DO3" s="65">
        <v>7</v>
      </c>
      <c r="DP3" s="65"/>
      <c r="DQ3" s="11">
        <f aca="true" t="shared" si="50" ref="DQ3:DQ14">ROUND((DN3*0.4+DO3*0.6),1)</f>
        <v>7</v>
      </c>
      <c r="DR3" s="12">
        <f aca="true" t="shared" si="51" ref="DR3:DR14">ROUND(MAX((DN3*0.4+DO3*0.6),(DN3*0.4+DP3*0.6)),1)</f>
        <v>7</v>
      </c>
      <c r="DS3" s="188" t="str">
        <f t="shared" si="43"/>
        <v>7.0</v>
      </c>
      <c r="DT3" s="40" t="str">
        <f aca="true" t="shared" si="52" ref="DT3:DT14">IF(DR3&gt;=8.5,"A",IF(DR3&gt;=8,"B+",IF(DR3&gt;=7,"B",IF(DR3&gt;=6.5,"C+",IF(DR3&gt;=5.5,"C",IF(DR3&gt;=5,"D+",IF(DR3&gt;=4,"D","F")))))))</f>
        <v>B</v>
      </c>
      <c r="DU3" s="41">
        <f aca="true" t="shared" si="53" ref="DU3:DU14">IF(DT3="A",4,IF(DT3="B+",3.5,IF(DT3="B",3,IF(DT3="C+",2.5,IF(DT3="C",2,IF(DT3="D+",1.5,IF(DT3="D",1,0)))))))</f>
        <v>3</v>
      </c>
      <c r="DV3" s="41" t="str">
        <f aca="true" t="shared" si="54" ref="DV3:DV14">TEXT(DU3,"0.0")</f>
        <v>3.0</v>
      </c>
      <c r="DW3" s="42">
        <v>2</v>
      </c>
      <c r="DX3" s="43">
        <v>2</v>
      </c>
      <c r="DY3" s="216">
        <v>7.2</v>
      </c>
      <c r="DZ3" s="212">
        <v>6</v>
      </c>
      <c r="EA3" s="212"/>
      <c r="EB3" s="213">
        <f t="shared" si="44"/>
        <v>6.5</v>
      </c>
      <c r="EC3" s="214">
        <f t="shared" si="45"/>
        <v>6.5</v>
      </c>
      <c r="ED3" s="215" t="str">
        <f t="shared" si="46"/>
        <v>6.5</v>
      </c>
      <c r="EE3" s="40" t="str">
        <f t="shared" si="47"/>
        <v>C+</v>
      </c>
      <c r="EF3" s="41">
        <f t="shared" si="48"/>
        <v>2.5</v>
      </c>
      <c r="EG3" s="41" t="str">
        <f t="shared" si="49"/>
        <v>2.5</v>
      </c>
      <c r="EH3" s="67">
        <v>2</v>
      </c>
      <c r="EI3" s="152">
        <v>2</v>
      </c>
      <c r="EJ3" s="60">
        <v>6</v>
      </c>
      <c r="EK3" s="203"/>
      <c r="EL3" s="62">
        <v>4</v>
      </c>
      <c r="EM3" s="81">
        <f>ROUND((EJ3*0.4+EK3*0.6),1)</f>
        <v>2.4</v>
      </c>
      <c r="EN3" s="82">
        <f>ROUND(MAX((EJ3*0.4+EK3*0.6),(EJ3*0.4+EL3*0.6)),1)</f>
        <v>4.8</v>
      </c>
      <c r="EO3" s="188" t="str">
        <f>TEXT(EN3,"0.0")</f>
        <v>4.8</v>
      </c>
      <c r="EP3" s="58" t="str">
        <f>IF(EN3&gt;=8.5,"A",IF(EN3&gt;=8,"B+",IF(EN3&gt;=7,"B",IF(EN3&gt;=6.5,"C+",IF(EN3&gt;=5.5,"C",IF(EN3&gt;=5,"D+",IF(EN3&gt;=4,"D","F")))))))</f>
        <v>D</v>
      </c>
      <c r="EQ3" s="59">
        <f>IF(EP3="A",4,IF(EP3="B+",3.5,IF(EP3="B",3,IF(EP3="C+",2.5,IF(EP3="C",2,IF(EP3="D+",1.5,IF(EP3="D",1,0)))))))</f>
        <v>1</v>
      </c>
      <c r="ER3" s="59" t="str">
        <f>TEXT(EQ3,"0.0")</f>
        <v>1.0</v>
      </c>
      <c r="ES3" s="67">
        <v>2</v>
      </c>
      <c r="ET3" s="83">
        <v>2</v>
      </c>
      <c r="EU3" s="205">
        <v>7</v>
      </c>
      <c r="EV3" s="62">
        <v>5</v>
      </c>
      <c r="EW3" s="62"/>
      <c r="EX3" s="81">
        <f>ROUND((EU3*0.4+EV3*0.6),1)</f>
        <v>5.8</v>
      </c>
      <c r="EY3" s="82">
        <f>ROUND(MAX((EU3*0.4+EV3*0.6),(EU3*0.4+EW3*0.6)),1)</f>
        <v>5.8</v>
      </c>
      <c r="EZ3" s="188" t="str">
        <f>TEXT(EY3,"0.0")</f>
        <v>5.8</v>
      </c>
      <c r="FA3" s="58" t="str">
        <f>IF(EY3&gt;=8.5,"A",IF(EY3&gt;=8,"B+",IF(EY3&gt;=7,"B",IF(EY3&gt;=6.5,"C+",IF(EY3&gt;=5.5,"C",IF(EY3&gt;=5,"D+",IF(EY3&gt;=4,"D","F")))))))</f>
        <v>C</v>
      </c>
      <c r="FB3" s="59">
        <f>IF(FA3="A",4,IF(FA3="B+",3.5,IF(FA3="B",3,IF(FA3="C+",2.5,IF(FA3="C",2,IF(FA3="D+",1.5,IF(FA3="D",1,0)))))))</f>
        <v>2</v>
      </c>
      <c r="FC3" s="59" t="str">
        <f>TEXT(FB3,"0.0")</f>
        <v>2.0</v>
      </c>
      <c r="FD3" s="67">
        <v>2</v>
      </c>
      <c r="FE3" s="83">
        <v>2</v>
      </c>
      <c r="FF3" s="205">
        <v>6.7</v>
      </c>
      <c r="FG3" s="206">
        <v>8</v>
      </c>
      <c r="FH3" s="206"/>
      <c r="FI3" s="81">
        <f>ROUND((FF3*0.4+FG3*0.6),1)</f>
        <v>7.5</v>
      </c>
      <c r="FJ3" s="82">
        <f>ROUND(MAX((FF3*0.4+FG3*0.6),(FF3*0.4+FH3*0.6)),1)</f>
        <v>7.5</v>
      </c>
      <c r="FK3" s="188" t="str">
        <f>TEXT(FJ3,"0.0")</f>
        <v>7.5</v>
      </c>
      <c r="FL3" s="58" t="str">
        <f>IF(FJ3&gt;=8.5,"A",IF(FJ3&gt;=8,"B+",IF(FJ3&gt;=7,"B",IF(FJ3&gt;=6.5,"C+",IF(FJ3&gt;=5.5,"C",IF(FJ3&gt;=5,"D+",IF(FJ3&gt;=4,"D","F")))))))</f>
        <v>B</v>
      </c>
      <c r="FM3" s="59">
        <f>IF(FL3="A",4,IF(FL3="B+",3.5,IF(FL3="B",3,IF(FL3="C+",2.5,IF(FL3="C",2,IF(FL3="D+",1.5,IF(FL3="D",1,0)))))))</f>
        <v>3</v>
      </c>
      <c r="FN3" s="59" t="str">
        <f>TEXT(FM3,"0.0")</f>
        <v>3.0</v>
      </c>
      <c r="FO3" s="67">
        <v>2</v>
      </c>
      <c r="FP3" s="83">
        <v>2</v>
      </c>
      <c r="FQ3" s="84">
        <v>6.7</v>
      </c>
      <c r="FR3" s="104">
        <v>6</v>
      </c>
      <c r="FS3" s="207"/>
      <c r="FT3" s="81">
        <f>ROUND((FQ3*0.4+FR3*0.6),1)</f>
        <v>6.3</v>
      </c>
      <c r="FU3" s="82">
        <f>ROUND(MAX((FQ3*0.4+FR3*0.6),(FQ3*0.4+FS3*0.6)),1)</f>
        <v>6.3</v>
      </c>
      <c r="FV3" s="188" t="str">
        <f>TEXT(FU3,"0.0")</f>
        <v>6.3</v>
      </c>
      <c r="FW3" s="58" t="str">
        <f>IF(FU3&gt;=8.5,"A",IF(FU3&gt;=8,"B+",IF(FU3&gt;=7,"B",IF(FU3&gt;=6.5,"C+",IF(FU3&gt;=5.5,"C",IF(FU3&gt;=5,"D+",IF(FU3&gt;=4,"D","F")))))))</f>
        <v>C</v>
      </c>
      <c r="FX3" s="59">
        <f>IF(FW3="A",4,IF(FW3="B+",3.5,IF(FW3="B",3,IF(FW3="C+",2.5,IF(FW3="C",2,IF(FW3="D+",1.5,IF(FW3="D",1,0)))))))</f>
        <v>2</v>
      </c>
      <c r="FY3" s="59" t="str">
        <f>TEXT(FX3,"0.0")</f>
        <v>2.0</v>
      </c>
      <c r="FZ3" s="67">
        <v>1</v>
      </c>
      <c r="GA3" s="83">
        <v>1</v>
      </c>
      <c r="GB3" s="66">
        <v>5.9</v>
      </c>
      <c r="GC3" s="104">
        <v>5</v>
      </c>
      <c r="GD3" s="104"/>
      <c r="GE3" s="81">
        <f>ROUND((GB3*0.4+GC3*0.6),1)</f>
        <v>5.4</v>
      </c>
      <c r="GF3" s="82">
        <f>ROUND(MAX((GB3*0.4+GC3*0.6),(GB3*0.4+GD3*0.6)),1)</f>
        <v>5.4</v>
      </c>
      <c r="GG3" s="188" t="str">
        <f>TEXT(GF3,"0.0")</f>
        <v>5.4</v>
      </c>
      <c r="GH3" s="58" t="str">
        <f>IF(GF3&gt;=8.5,"A",IF(GF3&gt;=8,"B+",IF(GF3&gt;=7,"B",IF(GF3&gt;=6.5,"C+",IF(GF3&gt;=5.5,"C",IF(GF3&gt;=5,"D+",IF(GF3&gt;=4,"D","F")))))))</f>
        <v>D+</v>
      </c>
      <c r="GI3" s="59">
        <f>IF(GH3="A",4,IF(GH3="B+",3.5,IF(GH3="B",3,IF(GH3="C+",2.5,IF(GH3="C",2,IF(GH3="D+",1.5,IF(GH3="D",1,0)))))))</f>
        <v>1.5</v>
      </c>
      <c r="GJ3" s="59" t="str">
        <f>TEXT(GI3,"0.0")</f>
        <v>1.5</v>
      </c>
      <c r="GK3" s="67">
        <v>1</v>
      </c>
      <c r="GL3" s="83">
        <v>1</v>
      </c>
      <c r="GM3" s="60">
        <v>6</v>
      </c>
      <c r="GN3" s="206">
        <v>7</v>
      </c>
      <c r="GO3" s="206"/>
      <c r="GP3" s="11">
        <f aca="true" t="shared" si="55" ref="GP3:GP15">ROUND((GM3*0.4+GN3*0.6),1)</f>
        <v>6.6</v>
      </c>
      <c r="GQ3" s="12">
        <f aca="true" t="shared" si="56" ref="GQ3:GQ15">ROUND(MAX((GM3*0.4+GN3*0.6),(GM3*0.4+GO3*0.6)),1)</f>
        <v>6.6</v>
      </c>
      <c r="GR3" s="188" t="str">
        <f aca="true" t="shared" si="57" ref="GR3:GR15">TEXT(GQ3,"0.0")</f>
        <v>6.6</v>
      </c>
      <c r="GS3" s="40" t="str">
        <f aca="true" t="shared" si="58" ref="GS3:GS15">IF(GQ3&gt;=8.5,"A",IF(GQ3&gt;=8,"B+",IF(GQ3&gt;=7,"B",IF(GQ3&gt;=6.5,"C+",IF(GQ3&gt;=5.5,"C",IF(GQ3&gt;=5,"D+",IF(GQ3&gt;=4,"D","F")))))))</f>
        <v>C+</v>
      </c>
      <c r="GT3" s="41">
        <f aca="true" t="shared" si="59" ref="GT3:GT15">IF(GS3="A",4,IF(GS3="B+",3.5,IF(GS3="B",3,IF(GS3="C+",2.5,IF(GS3="C",2,IF(GS3="D+",1.5,IF(GS3="D",1,0)))))))</f>
        <v>2.5</v>
      </c>
      <c r="GU3" s="41" t="str">
        <f aca="true" t="shared" si="60" ref="GU3:GU15">TEXT(GT3,"0.0")</f>
        <v>2.5</v>
      </c>
      <c r="GV3" s="42">
        <v>4</v>
      </c>
      <c r="GW3" s="43">
        <v>4</v>
      </c>
      <c r="GX3" s="60">
        <v>7.1</v>
      </c>
      <c r="GY3" s="81">
        <v>8.2</v>
      </c>
      <c r="GZ3" s="81"/>
      <c r="HA3" s="11">
        <f aca="true" t="shared" si="61" ref="HA3:HA15">ROUND((GX3*0.4+GY3*0.6),1)</f>
        <v>7.8</v>
      </c>
      <c r="HB3" s="12">
        <f aca="true" t="shared" si="62" ref="HB3:HB15">ROUND(MAX((GX3*0.4+GY3*0.6),(GX3*0.4+GZ3*0.6)),1)</f>
        <v>7.8</v>
      </c>
      <c r="HC3" s="188" t="str">
        <f aca="true" t="shared" si="63" ref="HC3:HC15">TEXT(HB3,"0.0")</f>
        <v>7.8</v>
      </c>
      <c r="HD3" s="40" t="str">
        <f aca="true" t="shared" si="64" ref="HD3:HD15">IF(HB3&gt;=8.5,"A",IF(HB3&gt;=8,"B+",IF(HB3&gt;=7,"B",IF(HB3&gt;=6.5,"C+",IF(HB3&gt;=5.5,"C",IF(HB3&gt;=5,"D+",IF(HB3&gt;=4,"D","F")))))))</f>
        <v>B</v>
      </c>
      <c r="HE3" s="41">
        <f aca="true" t="shared" si="65" ref="HE3:HE15">IF(HD3="A",4,IF(HD3="B+",3.5,IF(HD3="B",3,IF(HD3="C+",2.5,IF(HD3="C",2,IF(HD3="D+",1.5,IF(HD3="D",1,0)))))))</f>
        <v>3</v>
      </c>
      <c r="HF3" s="41" t="str">
        <f aca="true" t="shared" si="66" ref="HF3:HF15">TEXT(HE3,"0.0")</f>
        <v>3.0</v>
      </c>
      <c r="HG3" s="67">
        <v>5</v>
      </c>
      <c r="HH3" s="43">
        <v>5</v>
      </c>
      <c r="HI3" s="76">
        <f aca="true" t="shared" si="67" ref="HI3:HI15">DW3+EH3+ES3+FD3+FO3+FZ3+GK3+GV3+HG3</f>
        <v>21</v>
      </c>
      <c r="HJ3" s="77">
        <f aca="true" t="shared" si="68" ref="HJ3:HJ15">(DU3*DW3+EF3*EH3+EQ3*ES3+FB3*FD3+FM3*FO3+FX3*FZ3+GI3*GK3+GT3*GV3+HE3*HG3)/HI3</f>
        <v>2.4523809523809526</v>
      </c>
      <c r="HK3" s="78" t="str">
        <f aca="true" t="shared" si="69" ref="HK3:HK15">TEXT(HJ3,"0.00")</f>
        <v>2.45</v>
      </c>
    </row>
    <row r="4" spans="1:219" ht="19.5" customHeight="1">
      <c r="A4" s="64">
        <v>5</v>
      </c>
      <c r="B4" s="64" t="s">
        <v>56</v>
      </c>
      <c r="C4" s="107" t="s">
        <v>106</v>
      </c>
      <c r="D4" s="85" t="s">
        <v>104</v>
      </c>
      <c r="E4" s="118" t="s">
        <v>105</v>
      </c>
      <c r="F4" s="243" t="s">
        <v>250</v>
      </c>
      <c r="G4" s="108" t="s">
        <v>144</v>
      </c>
      <c r="H4" s="121" t="s">
        <v>10</v>
      </c>
      <c r="I4" s="137" t="s">
        <v>160</v>
      </c>
      <c r="J4" s="133">
        <v>6</v>
      </c>
      <c r="K4" s="89" t="str">
        <f t="shared" si="0"/>
        <v>C</v>
      </c>
      <c r="L4" s="90">
        <f t="shared" si="1"/>
        <v>2</v>
      </c>
      <c r="M4" s="91" t="str">
        <f t="shared" si="2"/>
        <v>2.0</v>
      </c>
      <c r="N4" s="133">
        <v>6</v>
      </c>
      <c r="O4" s="40" t="str">
        <f t="shared" si="3"/>
        <v>C</v>
      </c>
      <c r="P4" s="41">
        <f t="shared" si="4"/>
        <v>2</v>
      </c>
      <c r="Q4" s="54" t="str">
        <f t="shared" si="5"/>
        <v>2.0</v>
      </c>
      <c r="R4" s="29">
        <v>6.7</v>
      </c>
      <c r="S4" s="100">
        <v>5</v>
      </c>
      <c r="T4" s="100"/>
      <c r="U4" s="11">
        <f t="shared" si="6"/>
        <v>5.7</v>
      </c>
      <c r="V4" s="12">
        <f t="shared" si="7"/>
        <v>5.7</v>
      </c>
      <c r="W4" s="188" t="str">
        <f t="shared" si="8"/>
        <v>5.7</v>
      </c>
      <c r="X4" s="40" t="str">
        <f t="shared" si="9"/>
        <v>C</v>
      </c>
      <c r="Y4" s="41">
        <f t="shared" si="10"/>
        <v>2</v>
      </c>
      <c r="Z4" s="41" t="str">
        <f t="shared" si="11"/>
        <v>2.0</v>
      </c>
      <c r="AA4" s="42">
        <v>2</v>
      </c>
      <c r="AB4" s="43">
        <v>2</v>
      </c>
      <c r="AC4" s="69">
        <v>6.7</v>
      </c>
      <c r="AD4" s="100">
        <v>7</v>
      </c>
      <c r="AE4" s="131"/>
      <c r="AF4" s="11">
        <f t="shared" si="12"/>
        <v>6.9</v>
      </c>
      <c r="AG4" s="12">
        <f t="shared" si="13"/>
        <v>6.9</v>
      </c>
      <c r="AH4" s="188" t="str">
        <f t="shared" si="14"/>
        <v>6.9</v>
      </c>
      <c r="AI4" s="40" t="str">
        <f t="shared" si="15"/>
        <v>C+</v>
      </c>
      <c r="AJ4" s="41">
        <f t="shared" si="16"/>
        <v>2.5</v>
      </c>
      <c r="AK4" s="41" t="str">
        <f t="shared" si="17"/>
        <v>2.5</v>
      </c>
      <c r="AL4" s="42">
        <v>2</v>
      </c>
      <c r="AM4" s="43">
        <v>2</v>
      </c>
      <c r="AN4" s="148">
        <v>8</v>
      </c>
      <c r="AO4" s="65">
        <v>8</v>
      </c>
      <c r="AP4" s="18"/>
      <c r="AQ4" s="11">
        <f t="shared" si="18"/>
        <v>8</v>
      </c>
      <c r="AR4" s="12">
        <f t="shared" si="19"/>
        <v>8</v>
      </c>
      <c r="AS4" s="188" t="str">
        <f t="shared" si="20"/>
        <v>8.0</v>
      </c>
      <c r="AT4" s="40" t="str">
        <f t="shared" si="21"/>
        <v>B+</v>
      </c>
      <c r="AU4" s="41">
        <f t="shared" si="22"/>
        <v>3.5</v>
      </c>
      <c r="AV4" s="41" t="str">
        <f t="shared" si="23"/>
        <v>3.5</v>
      </c>
      <c r="AW4" s="42">
        <v>3</v>
      </c>
      <c r="AX4" s="43">
        <v>3</v>
      </c>
      <c r="AY4" s="95">
        <v>7.8</v>
      </c>
      <c r="AZ4" s="100">
        <v>8</v>
      </c>
      <c r="BA4" s="100"/>
      <c r="BB4" s="11">
        <f aca="true" t="shared" si="70" ref="BB4:BB15">ROUND((AY4*0.4+AZ4*0.6),1)</f>
        <v>7.9</v>
      </c>
      <c r="BC4" s="12">
        <f aca="true" t="shared" si="71" ref="BC4:BC15">ROUND(MAX((AY4*0.4+AZ4*0.6),(AY4*0.4+BA4*0.6)),1)</f>
        <v>7.9</v>
      </c>
      <c r="BD4" s="188" t="str">
        <f t="shared" si="24"/>
        <v>7.9</v>
      </c>
      <c r="BE4" s="40" t="str">
        <f aca="true" t="shared" si="72" ref="BE4:BE14">IF(BC4&gt;=8.5,"A",IF(BC4&gt;=8,"B+",IF(BC4&gt;=7,"B",IF(BC4&gt;=6.5,"C+",IF(BC4&gt;=5.5,"C",IF(BC4&gt;=5,"D+",IF(BC4&gt;=4,"D","F")))))))</f>
        <v>B</v>
      </c>
      <c r="BF4" s="41">
        <f aca="true" t="shared" si="73" ref="BF4:BF14">IF(BE4="A",4,IF(BE4="B+",3.5,IF(BE4="B",3,IF(BE4="C+",2.5,IF(BE4="C",2,IF(BE4="D+",1.5,IF(BE4="D",1,0)))))))</f>
        <v>3</v>
      </c>
      <c r="BG4" s="41" t="str">
        <f aca="true" t="shared" si="74" ref="BG4:BG14">TEXT(BF4,"0.0")</f>
        <v>3.0</v>
      </c>
      <c r="BH4" s="42">
        <v>2</v>
      </c>
      <c r="BI4" s="152">
        <v>2</v>
      </c>
      <c r="BJ4" s="55">
        <v>7.6</v>
      </c>
      <c r="BK4" s="166">
        <v>5</v>
      </c>
      <c r="BL4" s="161"/>
      <c r="BM4" s="11">
        <f aca="true" t="shared" si="75" ref="BM4:BM15">ROUND((BJ4*0.4+BK4*0.6),1)</f>
        <v>6</v>
      </c>
      <c r="BN4" s="12">
        <f aca="true" t="shared" si="76" ref="BN4:BN15">ROUND(MAX((BJ4*0.4+BK4*0.6),(BJ4*0.4+BL4*0.6)),1)</f>
        <v>6</v>
      </c>
      <c r="BO4" s="40" t="str">
        <f aca="true" t="shared" si="77" ref="BO4:BO15">IF(BN4&gt;=8.5,"A",IF(BN4&gt;=8,"B+",IF(BN4&gt;=7,"B",IF(BN4&gt;=6.5,"C+",IF(BN4&gt;=5.5,"C",IF(BN4&gt;=5,"D+",IF(BN4&gt;=4,"D","F")))))))</f>
        <v>C</v>
      </c>
      <c r="BP4" s="41">
        <f aca="true" t="shared" si="78" ref="BP4:BP15">IF(BO4="A",4,IF(BO4="B+",3.5,IF(BO4="B",3,IF(BO4="C+",2.5,IF(BO4="C",2,IF(BO4="D+",1.5,IF(BO4="D",1,0)))))))</f>
        <v>2</v>
      </c>
      <c r="BQ4" s="41" t="str">
        <f aca="true" t="shared" si="79" ref="BQ4:BQ15">TEXT(BP4,"0.0")</f>
        <v>2.0</v>
      </c>
      <c r="BR4" s="161"/>
      <c r="BS4" s="43"/>
      <c r="BT4" s="11">
        <v>8.4</v>
      </c>
      <c r="BU4" s="166">
        <v>9</v>
      </c>
      <c r="BV4" s="161"/>
      <c r="BW4" s="81">
        <f aca="true" t="shared" si="80" ref="BW4:BW15">ROUND((BT4*0.4+BU4*0.6),1)</f>
        <v>8.8</v>
      </c>
      <c r="BX4" s="82">
        <f aca="true" t="shared" si="81" ref="BX4:BX15">ROUND(MAX((BT4*0.4+BU4*0.6),(BT4*0.4+BV4*0.6)),1)</f>
        <v>8.8</v>
      </c>
      <c r="BY4" s="58" t="str">
        <f aca="true" t="shared" si="82" ref="BY4:BY15">IF(BX4&gt;=8.5,"A",IF(BX4&gt;=8,"B+",IF(BX4&gt;=7,"B",IF(BX4&gt;=6.5,"C+",IF(BX4&gt;=5.5,"C",IF(BX4&gt;=5,"D+",IF(BX4&gt;=4,"D","F")))))))</f>
        <v>A</v>
      </c>
      <c r="BZ4" s="59">
        <f aca="true" t="shared" si="83" ref="BZ4:BZ15">IF(BY4="A",4,IF(BY4="B+",3.5,IF(BY4="B",3,IF(BY4="C+",2.5,IF(BY4="C",2,IF(BY4="D+",1.5,IF(BY4="D",1,0)))))))</f>
        <v>4</v>
      </c>
      <c r="CA4" s="59" t="str">
        <f aca="true" t="shared" si="84" ref="CA4:CA15">TEXT(BZ4,"0.0")</f>
        <v>4.0</v>
      </c>
      <c r="CB4" s="161"/>
      <c r="CC4" s="43"/>
      <c r="CD4" s="165">
        <f>(BN4+BX4)/2</f>
        <v>7.4</v>
      </c>
      <c r="CE4" s="188" t="str">
        <f t="shared" si="25"/>
        <v>7.4</v>
      </c>
      <c r="CF4" s="58" t="str">
        <f aca="true" t="shared" si="85" ref="CF4:CF15">IF(CD4&gt;=8.5,"A",IF(CD4&gt;=8,"B+",IF(CD4&gt;=7,"B",IF(CD4&gt;=6.5,"C+",IF(CD4&gt;=5.5,"C",IF(CD4&gt;=5,"D+",IF(CD4&gt;=4,"D","F")))))))</f>
        <v>B</v>
      </c>
      <c r="CG4" s="59">
        <f aca="true" t="shared" si="86" ref="CG4:CG15">IF(CF4="A",4,IF(CF4="B+",3.5,IF(CF4="B",3,IF(CF4="C+",2.5,IF(CF4="C",2,IF(CF4="D+",1.5,IF(CF4="D",1,0)))))))</f>
        <v>3</v>
      </c>
      <c r="CH4" s="59" t="str">
        <f aca="true" t="shared" si="87" ref="CH4:CH15">TEXT(CG4,"0.0")</f>
        <v>3.0</v>
      </c>
      <c r="CI4" s="67">
        <v>3</v>
      </c>
      <c r="CJ4" s="43">
        <v>3</v>
      </c>
      <c r="CK4" s="92">
        <v>7.3</v>
      </c>
      <c r="CL4" s="62">
        <v>7</v>
      </c>
      <c r="CM4" s="62"/>
      <c r="CN4" s="11">
        <f t="shared" si="26"/>
        <v>7.1</v>
      </c>
      <c r="CO4" s="12">
        <f t="shared" si="27"/>
        <v>7.1</v>
      </c>
      <c r="CP4" s="188" t="str">
        <f t="shared" si="28"/>
        <v>7.1</v>
      </c>
      <c r="CQ4" s="40" t="str">
        <f t="shared" si="29"/>
        <v>B</v>
      </c>
      <c r="CR4" s="59">
        <f>IF(CQ4="A",4,IF(CQ4="B+",3.5,IF(CQ4="B",3,IF(CQ4="C+",2.5,IF(CQ4="C",2,IF(CQ4="D+",1.5,IF(CQ4="D",1,0)))))))</f>
        <v>3</v>
      </c>
      <c r="CS4" s="59" t="str">
        <f>TEXT(CR4,"0.0")</f>
        <v>3.0</v>
      </c>
      <c r="CT4" s="67">
        <v>3</v>
      </c>
      <c r="CU4" s="43">
        <v>3</v>
      </c>
      <c r="CV4" s="60">
        <v>8</v>
      </c>
      <c r="CW4" s="62">
        <v>8</v>
      </c>
      <c r="CX4" s="62"/>
      <c r="CY4" s="81">
        <f t="shared" si="30"/>
        <v>8</v>
      </c>
      <c r="CZ4" s="82">
        <f t="shared" si="31"/>
        <v>8</v>
      </c>
      <c r="DA4" s="188" t="str">
        <f t="shared" si="32"/>
        <v>8.0</v>
      </c>
      <c r="DB4" s="58" t="str">
        <f t="shared" si="33"/>
        <v>B+</v>
      </c>
      <c r="DC4" s="59">
        <f t="shared" si="34"/>
        <v>3.5</v>
      </c>
      <c r="DD4" s="59" t="str">
        <f t="shared" si="35"/>
        <v>3.5</v>
      </c>
      <c r="DE4" s="67">
        <v>1</v>
      </c>
      <c r="DF4" s="83">
        <v>1</v>
      </c>
      <c r="DG4" s="76">
        <f t="shared" si="36"/>
        <v>16</v>
      </c>
      <c r="DH4" s="77">
        <f t="shared" si="37"/>
        <v>2.9375</v>
      </c>
      <c r="DI4" s="78" t="str">
        <f t="shared" si="38"/>
        <v>2.94</v>
      </c>
      <c r="DJ4" s="2" t="str">
        <f t="shared" si="39"/>
        <v>Lên lớp</v>
      </c>
      <c r="DK4" s="79">
        <f t="shared" si="40"/>
        <v>16</v>
      </c>
      <c r="DL4" s="80">
        <f t="shared" si="41"/>
        <v>2.9375</v>
      </c>
      <c r="DM4" s="2" t="str">
        <f t="shared" si="42"/>
        <v>Lên lớp</v>
      </c>
      <c r="DN4" s="148">
        <v>8.3</v>
      </c>
      <c r="DO4" s="65">
        <v>7</v>
      </c>
      <c r="DP4" s="18"/>
      <c r="DQ4" s="93">
        <f t="shared" si="50"/>
        <v>7.5</v>
      </c>
      <c r="DR4" s="94">
        <f t="shared" si="51"/>
        <v>7.5</v>
      </c>
      <c r="DS4" s="188" t="str">
        <f t="shared" si="43"/>
        <v>7.5</v>
      </c>
      <c r="DT4" s="89" t="str">
        <f t="shared" si="52"/>
        <v>B</v>
      </c>
      <c r="DU4" s="90">
        <f t="shared" si="53"/>
        <v>3</v>
      </c>
      <c r="DV4" s="90" t="str">
        <f t="shared" si="54"/>
        <v>3.0</v>
      </c>
      <c r="DW4" s="171">
        <v>2</v>
      </c>
      <c r="DX4" s="43">
        <v>2</v>
      </c>
      <c r="DY4" s="84">
        <v>7.6</v>
      </c>
      <c r="DZ4" s="62">
        <v>9</v>
      </c>
      <c r="EA4" s="62"/>
      <c r="EB4" s="81">
        <f t="shared" si="44"/>
        <v>8.4</v>
      </c>
      <c r="EC4" s="82">
        <f t="shared" si="45"/>
        <v>8.4</v>
      </c>
      <c r="ED4" s="188" t="str">
        <f t="shared" si="46"/>
        <v>8.4</v>
      </c>
      <c r="EE4" s="58" t="str">
        <f t="shared" si="47"/>
        <v>B+</v>
      </c>
      <c r="EF4" s="59">
        <f t="shared" si="48"/>
        <v>3.5</v>
      </c>
      <c r="EG4" s="59" t="str">
        <f t="shared" si="49"/>
        <v>3.5</v>
      </c>
      <c r="EH4" s="67">
        <v>2</v>
      </c>
      <c r="EI4" s="83">
        <v>2</v>
      </c>
      <c r="EJ4" s="248">
        <v>8.7</v>
      </c>
      <c r="EK4" s="65">
        <v>8</v>
      </c>
      <c r="EL4" s="65"/>
      <c r="EM4" s="11">
        <f>ROUND((EJ4*0.4+EK4*0.6),1)</f>
        <v>8.3</v>
      </c>
      <c r="EN4" s="12">
        <f>ROUND(MAX((EJ4*0.4+EK4*0.6),(EJ4*0.4+EL4*0.6)),1)</f>
        <v>8.3</v>
      </c>
      <c r="EO4" s="188" t="str">
        <f>TEXT(EN4,"0.0")</f>
        <v>8.3</v>
      </c>
      <c r="EP4" s="40" t="str">
        <f>IF(EN4&gt;=8.5,"A",IF(EN4&gt;=8,"B+",IF(EN4&gt;=7,"B",IF(EN4&gt;=6.5,"C+",IF(EN4&gt;=5.5,"C",IF(EN4&gt;=5,"D+",IF(EN4&gt;=4,"D","F")))))))</f>
        <v>B+</v>
      </c>
      <c r="EQ4" s="41">
        <f>IF(EP4="A",4,IF(EP4="B+",3.5,IF(EP4="B",3,IF(EP4="C+",2.5,IF(EP4="C",2,IF(EP4="D+",1.5,IF(EP4="D",1,0)))))))</f>
        <v>3.5</v>
      </c>
      <c r="ER4" s="41" t="str">
        <f>TEXT(EQ4,"0.0")</f>
        <v>3.5</v>
      </c>
      <c r="ES4" s="42">
        <v>2</v>
      </c>
      <c r="ET4" s="152">
        <v>2</v>
      </c>
      <c r="EU4" s="148">
        <v>8</v>
      </c>
      <c r="EV4" s="65">
        <v>9</v>
      </c>
      <c r="EW4" s="65"/>
      <c r="EX4" s="11">
        <f>ROUND((EU4*0.4+EV4*0.6),1)</f>
        <v>8.6</v>
      </c>
      <c r="EY4" s="12">
        <f>ROUND(MAX((EU4*0.4+EV4*0.6),(EU4*0.4+EW4*0.6)),1)</f>
        <v>8.6</v>
      </c>
      <c r="EZ4" s="188" t="str">
        <f>TEXT(EY4,"0.0")</f>
        <v>8.6</v>
      </c>
      <c r="FA4" s="40" t="str">
        <f>IF(EY4&gt;=8.5,"A",IF(EY4&gt;=8,"B+",IF(EY4&gt;=7,"B",IF(EY4&gt;=6.5,"C+",IF(EY4&gt;=5.5,"C",IF(EY4&gt;=5,"D+",IF(EY4&gt;=4,"D","F")))))))</f>
        <v>A</v>
      </c>
      <c r="FB4" s="41">
        <f>IF(FA4="A",4,IF(FA4="B+",3.5,IF(FA4="B",3,IF(FA4="C+",2.5,IF(FA4="C",2,IF(FA4="D+",1.5,IF(FA4="D",1,0)))))))</f>
        <v>4</v>
      </c>
      <c r="FC4" s="41" t="str">
        <f>TEXT(FB4,"0.0")</f>
        <v>4.0</v>
      </c>
      <c r="FD4" s="42">
        <v>2</v>
      </c>
      <c r="FE4" s="43">
        <v>2</v>
      </c>
      <c r="FF4" s="253">
        <v>7.7</v>
      </c>
      <c r="FG4" s="206">
        <v>8</v>
      </c>
      <c r="FH4" s="206"/>
      <c r="FI4" s="81">
        <f>ROUND((FF4*0.4+FG4*0.6),1)</f>
        <v>7.9</v>
      </c>
      <c r="FJ4" s="82">
        <f>ROUND(MAX((FF4*0.4+FG4*0.6),(FF4*0.4+FH4*0.6)),1)</f>
        <v>7.9</v>
      </c>
      <c r="FK4" s="218" t="str">
        <f>TEXT(FJ4,"0.0")</f>
        <v>7.9</v>
      </c>
      <c r="FL4" s="58" t="str">
        <f>IF(FJ4&gt;=8.5,"A",IF(FJ4&gt;=8,"B+",IF(FJ4&gt;=7,"B",IF(FJ4&gt;=6.5,"C+",IF(FJ4&gt;=5.5,"C",IF(FJ4&gt;=5,"D+",IF(FJ4&gt;=4,"D","F")))))))</f>
        <v>B</v>
      </c>
      <c r="FM4" s="59">
        <f>IF(FL4="A",4,IF(FL4="B+",3.5,IF(FL4="B",3,IF(FL4="C+",2.5,IF(FL4="C",2,IF(FL4="D+",1.5,IF(FL4="D",1,0)))))))</f>
        <v>3</v>
      </c>
      <c r="FN4" s="59" t="str">
        <f>TEXT(FM4,"0.0")</f>
        <v>3.0</v>
      </c>
      <c r="FO4" s="67">
        <v>2</v>
      </c>
      <c r="FP4" s="43">
        <v>2</v>
      </c>
      <c r="FQ4" s="254">
        <v>7.3</v>
      </c>
      <c r="FR4" s="100">
        <v>7</v>
      </c>
      <c r="FS4" s="204"/>
      <c r="FT4" s="11">
        <f>ROUND((FQ4*0.4+FR4*0.6),1)</f>
        <v>7.1</v>
      </c>
      <c r="FU4" s="12">
        <f>ROUND(MAX((FQ4*0.4+FR4*0.6),(FQ4*0.4+FS4*0.6)),1)</f>
        <v>7.1</v>
      </c>
      <c r="FV4" s="188" t="str">
        <f>TEXT(FU4,"0.0")</f>
        <v>7.1</v>
      </c>
      <c r="FW4" s="40" t="str">
        <f>IF(FU4&gt;=8.5,"A",IF(FU4&gt;=8,"B+",IF(FU4&gt;=7,"B",IF(FU4&gt;=6.5,"C+",IF(FU4&gt;=5.5,"C",IF(FU4&gt;=5,"D+",IF(FU4&gt;=4,"D","F")))))))</f>
        <v>B</v>
      </c>
      <c r="FX4" s="41">
        <f>IF(FW4="A",4,IF(FW4="B+",3.5,IF(FW4="B",3,IF(FW4="C+",2.5,IF(FW4="C",2,IF(FW4="D+",1.5,IF(FW4="D",1,0)))))))</f>
        <v>3</v>
      </c>
      <c r="FY4" s="41" t="str">
        <f>TEXT(FX4,"0.0")</f>
        <v>3.0</v>
      </c>
      <c r="FZ4" s="42">
        <v>1</v>
      </c>
      <c r="GA4" s="152">
        <v>1</v>
      </c>
      <c r="GB4" s="29">
        <v>7.7</v>
      </c>
      <c r="GC4" s="100">
        <v>7</v>
      </c>
      <c r="GD4" s="100"/>
      <c r="GE4" s="81">
        <f>ROUND((GB4*0.4+GC4*0.6),1)</f>
        <v>7.3</v>
      </c>
      <c r="GF4" s="82">
        <f>ROUND(MAX((GB4*0.4+GC4*0.6),(GB4*0.4+GD4*0.6)),1)</f>
        <v>7.3</v>
      </c>
      <c r="GG4" s="218" t="str">
        <f>TEXT(GF4,"0.0")</f>
        <v>7.3</v>
      </c>
      <c r="GH4" s="58" t="str">
        <f>IF(GF4&gt;=8.5,"A",IF(GF4&gt;=8,"B+",IF(GF4&gt;=7,"B",IF(GF4&gt;=6.5,"C+",IF(GF4&gt;=5.5,"C",IF(GF4&gt;=5,"D+",IF(GF4&gt;=4,"D","F")))))))</f>
        <v>B</v>
      </c>
      <c r="GI4" s="59">
        <f>IF(GH4="A",4,IF(GH4="B+",3.5,IF(GH4="B",3,IF(GH4="C+",2.5,IF(GH4="C",2,IF(GH4="D+",1.5,IF(GH4="D",1,0)))))))</f>
        <v>3</v>
      </c>
      <c r="GJ4" s="59" t="str">
        <f>TEXT(GI4,"0.0")</f>
        <v>3.0</v>
      </c>
      <c r="GK4" s="67">
        <v>1</v>
      </c>
      <c r="GL4" s="153">
        <v>1</v>
      </c>
      <c r="GM4" s="55">
        <v>7</v>
      </c>
      <c r="GN4" s="166">
        <v>7</v>
      </c>
      <c r="GO4" s="166"/>
      <c r="GP4" s="11">
        <f t="shared" si="55"/>
        <v>7</v>
      </c>
      <c r="GQ4" s="12">
        <f t="shared" si="56"/>
        <v>7</v>
      </c>
      <c r="GR4" s="188" t="str">
        <f t="shared" si="57"/>
        <v>7.0</v>
      </c>
      <c r="GS4" s="40" t="str">
        <f t="shared" si="58"/>
        <v>B</v>
      </c>
      <c r="GT4" s="41">
        <f t="shared" si="59"/>
        <v>3</v>
      </c>
      <c r="GU4" s="41" t="str">
        <f t="shared" si="60"/>
        <v>3.0</v>
      </c>
      <c r="GV4" s="42">
        <v>4</v>
      </c>
      <c r="GW4" s="43">
        <v>4</v>
      </c>
      <c r="GX4" s="55">
        <v>8.2</v>
      </c>
      <c r="GY4" s="11">
        <v>8.3</v>
      </c>
      <c r="GZ4" s="11"/>
      <c r="HA4" s="11">
        <f t="shared" si="61"/>
        <v>8.3</v>
      </c>
      <c r="HB4" s="12">
        <f t="shared" si="62"/>
        <v>8.3</v>
      </c>
      <c r="HC4" s="188" t="str">
        <f t="shared" si="63"/>
        <v>8.3</v>
      </c>
      <c r="HD4" s="40" t="str">
        <f t="shared" si="64"/>
        <v>B+</v>
      </c>
      <c r="HE4" s="41">
        <f t="shared" si="65"/>
        <v>3.5</v>
      </c>
      <c r="HF4" s="41" t="str">
        <f t="shared" si="66"/>
        <v>3.5</v>
      </c>
      <c r="HG4" s="42">
        <v>5</v>
      </c>
      <c r="HH4" s="43">
        <v>5</v>
      </c>
      <c r="HI4" s="76">
        <f t="shared" si="67"/>
        <v>21</v>
      </c>
      <c r="HJ4" s="77">
        <f t="shared" si="68"/>
        <v>3.3095238095238093</v>
      </c>
      <c r="HK4" s="78" t="str">
        <f t="shared" si="69"/>
        <v>3.31</v>
      </c>
    </row>
    <row r="5" spans="1:219" s="9" customFormat="1" ht="21.75" customHeight="1">
      <c r="A5" s="64">
        <v>6</v>
      </c>
      <c r="B5" s="109" t="s">
        <v>56</v>
      </c>
      <c r="C5" s="110" t="s">
        <v>113</v>
      </c>
      <c r="D5" s="115" t="s">
        <v>114</v>
      </c>
      <c r="E5" s="266" t="s">
        <v>115</v>
      </c>
      <c r="F5" s="242" t="s">
        <v>249</v>
      </c>
      <c r="G5" s="108" t="s">
        <v>145</v>
      </c>
      <c r="H5" s="121" t="s">
        <v>10</v>
      </c>
      <c r="I5" s="137" t="s">
        <v>161</v>
      </c>
      <c r="J5" s="87">
        <v>5.5</v>
      </c>
      <c r="K5" s="40" t="str">
        <f t="shared" si="0"/>
        <v>C</v>
      </c>
      <c r="L5" s="41">
        <f t="shared" si="1"/>
        <v>2</v>
      </c>
      <c r="M5" s="54" t="str">
        <f t="shared" si="2"/>
        <v>2.0</v>
      </c>
      <c r="N5" s="24">
        <v>6</v>
      </c>
      <c r="O5" s="40" t="str">
        <f t="shared" si="3"/>
        <v>C</v>
      </c>
      <c r="P5" s="41">
        <f t="shared" si="4"/>
        <v>2</v>
      </c>
      <c r="Q5" s="54" t="str">
        <f t="shared" si="5"/>
        <v>2.0</v>
      </c>
      <c r="R5" s="24">
        <v>6.7</v>
      </c>
      <c r="S5" s="102">
        <v>6</v>
      </c>
      <c r="T5" s="102"/>
      <c r="U5" s="11">
        <f t="shared" si="6"/>
        <v>6.3</v>
      </c>
      <c r="V5" s="12">
        <f t="shared" si="7"/>
        <v>6.3</v>
      </c>
      <c r="W5" s="188" t="str">
        <f t="shared" si="8"/>
        <v>6.3</v>
      </c>
      <c r="X5" s="40" t="str">
        <f t="shared" si="9"/>
        <v>C</v>
      </c>
      <c r="Y5" s="41">
        <f t="shared" si="10"/>
        <v>2</v>
      </c>
      <c r="Z5" s="41" t="str">
        <f t="shared" si="11"/>
        <v>2.0</v>
      </c>
      <c r="AA5" s="42">
        <v>2</v>
      </c>
      <c r="AB5" s="43">
        <v>2</v>
      </c>
      <c r="AC5" s="68">
        <v>5.3</v>
      </c>
      <c r="AD5" s="102">
        <v>6</v>
      </c>
      <c r="AE5" s="102"/>
      <c r="AF5" s="11">
        <f t="shared" si="12"/>
        <v>5.7</v>
      </c>
      <c r="AG5" s="12">
        <f t="shared" si="13"/>
        <v>5.7</v>
      </c>
      <c r="AH5" s="188" t="str">
        <f t="shared" si="14"/>
        <v>5.7</v>
      </c>
      <c r="AI5" s="40" t="str">
        <f t="shared" si="15"/>
        <v>C</v>
      </c>
      <c r="AJ5" s="41">
        <f t="shared" si="16"/>
        <v>2</v>
      </c>
      <c r="AK5" s="41" t="str">
        <f t="shared" si="17"/>
        <v>2.0</v>
      </c>
      <c r="AL5" s="42">
        <v>2</v>
      </c>
      <c r="AM5" s="43">
        <v>2</v>
      </c>
      <c r="AN5" s="39">
        <v>6.3</v>
      </c>
      <c r="AO5" s="64">
        <v>4</v>
      </c>
      <c r="AP5" s="64"/>
      <c r="AQ5" s="11">
        <f t="shared" si="18"/>
        <v>4.9</v>
      </c>
      <c r="AR5" s="12">
        <f t="shared" si="19"/>
        <v>4.9</v>
      </c>
      <c r="AS5" s="188" t="str">
        <f t="shared" si="20"/>
        <v>4.9</v>
      </c>
      <c r="AT5" s="40" t="str">
        <f t="shared" si="21"/>
        <v>D</v>
      </c>
      <c r="AU5" s="41">
        <f t="shared" si="22"/>
        <v>1</v>
      </c>
      <c r="AV5" s="41" t="str">
        <f t="shared" si="23"/>
        <v>1.0</v>
      </c>
      <c r="AW5" s="42">
        <v>3</v>
      </c>
      <c r="AX5" s="43">
        <v>3</v>
      </c>
      <c r="AY5" s="96">
        <v>8.4</v>
      </c>
      <c r="AZ5" s="101">
        <v>9</v>
      </c>
      <c r="BA5" s="101"/>
      <c r="BB5" s="93">
        <f t="shared" si="70"/>
        <v>8.8</v>
      </c>
      <c r="BC5" s="94">
        <f t="shared" si="71"/>
        <v>8.8</v>
      </c>
      <c r="BD5" s="188" t="str">
        <f t="shared" si="24"/>
        <v>8.8</v>
      </c>
      <c r="BE5" s="89" t="str">
        <f t="shared" si="72"/>
        <v>A</v>
      </c>
      <c r="BF5" s="90">
        <f t="shared" si="73"/>
        <v>4</v>
      </c>
      <c r="BG5" s="90" t="str">
        <f t="shared" si="74"/>
        <v>4.0</v>
      </c>
      <c r="BH5" s="42">
        <v>2</v>
      </c>
      <c r="BI5" s="152">
        <v>2</v>
      </c>
      <c r="BJ5" s="55">
        <v>8</v>
      </c>
      <c r="BK5" s="166">
        <v>4</v>
      </c>
      <c r="BL5" s="161"/>
      <c r="BM5" s="11">
        <f t="shared" si="75"/>
        <v>5.6</v>
      </c>
      <c r="BN5" s="12">
        <f t="shared" si="76"/>
        <v>5.6</v>
      </c>
      <c r="BO5" s="40" t="str">
        <f t="shared" si="77"/>
        <v>C</v>
      </c>
      <c r="BP5" s="41">
        <f t="shared" si="78"/>
        <v>2</v>
      </c>
      <c r="BQ5" s="41" t="str">
        <f t="shared" si="79"/>
        <v>2.0</v>
      </c>
      <c r="BR5" s="161"/>
      <c r="BS5" s="43"/>
      <c r="BT5" s="11">
        <v>7.4</v>
      </c>
      <c r="BU5" s="166">
        <v>7</v>
      </c>
      <c r="BV5" s="161"/>
      <c r="BW5" s="81">
        <f t="shared" si="80"/>
        <v>7.2</v>
      </c>
      <c r="BX5" s="82">
        <f t="shared" si="81"/>
        <v>7.2</v>
      </c>
      <c r="BY5" s="58" t="str">
        <f t="shared" si="82"/>
        <v>B</v>
      </c>
      <c r="BZ5" s="59">
        <f t="shared" si="83"/>
        <v>3</v>
      </c>
      <c r="CA5" s="59" t="str">
        <f t="shared" si="84"/>
        <v>3.0</v>
      </c>
      <c r="CB5" s="161"/>
      <c r="CC5" s="43"/>
      <c r="CD5" s="165">
        <f aca="true" t="shared" si="88" ref="CD5:CD15">(BN5+BX5)/2</f>
        <v>6.4</v>
      </c>
      <c r="CE5" s="188" t="str">
        <f t="shared" si="25"/>
        <v>6.4</v>
      </c>
      <c r="CF5" s="58" t="str">
        <f t="shared" si="85"/>
        <v>C</v>
      </c>
      <c r="CG5" s="59">
        <f t="shared" si="86"/>
        <v>2</v>
      </c>
      <c r="CH5" s="59" t="str">
        <f t="shared" si="87"/>
        <v>2.0</v>
      </c>
      <c r="CI5" s="42">
        <v>3</v>
      </c>
      <c r="CJ5" s="43">
        <v>3</v>
      </c>
      <c r="CK5" s="24">
        <v>7.1</v>
      </c>
      <c r="CL5" s="64">
        <v>3</v>
      </c>
      <c r="CM5" s="64"/>
      <c r="CN5" s="11">
        <f t="shared" si="26"/>
        <v>4.6</v>
      </c>
      <c r="CO5" s="12">
        <f t="shared" si="27"/>
        <v>4.6</v>
      </c>
      <c r="CP5" s="188" t="str">
        <f t="shared" si="28"/>
        <v>4.6</v>
      </c>
      <c r="CQ5" s="40" t="str">
        <f t="shared" si="29"/>
        <v>D</v>
      </c>
      <c r="CR5" s="59">
        <f aca="true" t="shared" si="89" ref="CR5:CR14">IF(CQ5="A",4,IF(CQ5="B+",3.5,IF(CQ5="B",3,IF(CQ5="C+",2.5,IF(CQ5="C",2,IF(CQ5="D+",1.5,IF(CQ5="D",1,0)))))))</f>
        <v>1</v>
      </c>
      <c r="CS5" s="59" t="str">
        <f aca="true" t="shared" si="90" ref="CS5:CS14">TEXT(CR5,"0.0")</f>
        <v>1.0</v>
      </c>
      <c r="CT5" s="42">
        <v>3</v>
      </c>
      <c r="CU5" s="43">
        <v>3</v>
      </c>
      <c r="CV5" s="39">
        <v>8</v>
      </c>
      <c r="CW5" s="64">
        <v>8</v>
      </c>
      <c r="CX5" s="64"/>
      <c r="CY5" s="11">
        <f t="shared" si="30"/>
        <v>8</v>
      </c>
      <c r="CZ5" s="12">
        <f t="shared" si="31"/>
        <v>8</v>
      </c>
      <c r="DA5" s="188" t="str">
        <f t="shared" si="32"/>
        <v>8.0</v>
      </c>
      <c r="DB5" s="40" t="str">
        <f t="shared" si="33"/>
        <v>B+</v>
      </c>
      <c r="DC5" s="41">
        <f t="shared" si="34"/>
        <v>3.5</v>
      </c>
      <c r="DD5" s="41" t="str">
        <f t="shared" si="35"/>
        <v>3.5</v>
      </c>
      <c r="DE5" s="42">
        <v>1</v>
      </c>
      <c r="DF5" s="83">
        <v>1</v>
      </c>
      <c r="DG5" s="76">
        <f t="shared" si="36"/>
        <v>16</v>
      </c>
      <c r="DH5" s="77">
        <f t="shared" si="37"/>
        <v>1.96875</v>
      </c>
      <c r="DI5" s="78" t="str">
        <f t="shared" si="38"/>
        <v>1.97</v>
      </c>
      <c r="DJ5" s="2" t="str">
        <f t="shared" si="39"/>
        <v>Lên lớp</v>
      </c>
      <c r="DK5" s="79">
        <f t="shared" si="40"/>
        <v>16</v>
      </c>
      <c r="DL5" s="80">
        <f t="shared" si="41"/>
        <v>1.96875</v>
      </c>
      <c r="DM5" s="2" t="str">
        <f t="shared" si="42"/>
        <v>Lên lớp</v>
      </c>
      <c r="DN5" s="39">
        <v>7.3</v>
      </c>
      <c r="DO5" s="64">
        <v>5</v>
      </c>
      <c r="DP5" s="64"/>
      <c r="DQ5" s="11">
        <f t="shared" si="50"/>
        <v>5.9</v>
      </c>
      <c r="DR5" s="12">
        <f t="shared" si="51"/>
        <v>5.9</v>
      </c>
      <c r="DS5" s="188" t="str">
        <f t="shared" si="43"/>
        <v>5.9</v>
      </c>
      <c r="DT5" s="40" t="str">
        <f t="shared" si="52"/>
        <v>C</v>
      </c>
      <c r="DU5" s="41">
        <f t="shared" si="53"/>
        <v>2</v>
      </c>
      <c r="DV5" s="41" t="str">
        <f t="shared" si="54"/>
        <v>2.0</v>
      </c>
      <c r="DW5" s="42">
        <v>2</v>
      </c>
      <c r="DX5" s="43">
        <v>2</v>
      </c>
      <c r="DY5" s="68">
        <v>7.6</v>
      </c>
      <c r="DZ5" s="64">
        <v>9</v>
      </c>
      <c r="EA5" s="64"/>
      <c r="EB5" s="11">
        <f t="shared" si="44"/>
        <v>8.4</v>
      </c>
      <c r="EC5" s="12">
        <f t="shared" si="45"/>
        <v>8.4</v>
      </c>
      <c r="ED5" s="188" t="str">
        <f t="shared" si="46"/>
        <v>8.4</v>
      </c>
      <c r="EE5" s="40" t="str">
        <f t="shared" si="47"/>
        <v>B+</v>
      </c>
      <c r="EF5" s="41">
        <f t="shared" si="48"/>
        <v>3.5</v>
      </c>
      <c r="EG5" s="41" t="str">
        <f t="shared" si="49"/>
        <v>3.5</v>
      </c>
      <c r="EH5" s="42">
        <v>2</v>
      </c>
      <c r="EI5" s="43">
        <v>2</v>
      </c>
      <c r="EJ5" s="249">
        <v>6.3</v>
      </c>
      <c r="EK5" s="170"/>
      <c r="EL5" s="234"/>
      <c r="EM5" s="11">
        <f aca="true" t="shared" si="91" ref="EM5:EM15">ROUND((EJ5*0.4+EK5*0.6),1)</f>
        <v>2.5</v>
      </c>
      <c r="EN5" s="12">
        <f aca="true" t="shared" si="92" ref="EN5:EN15">ROUND(MAX((EJ5*0.4+EK5*0.6),(EJ5*0.4+EL5*0.6)),1)</f>
        <v>2.5</v>
      </c>
      <c r="EO5" s="188" t="str">
        <f aca="true" t="shared" si="93" ref="EO5:EO15">TEXT(EN5,"0.0")</f>
        <v>2.5</v>
      </c>
      <c r="EP5" s="40" t="str">
        <f aca="true" t="shared" si="94" ref="EP5:EP15">IF(EN5&gt;=8.5,"A",IF(EN5&gt;=8,"B+",IF(EN5&gt;=7,"B",IF(EN5&gt;=6.5,"C+",IF(EN5&gt;=5.5,"C",IF(EN5&gt;=5,"D+",IF(EN5&gt;=4,"D","F")))))))</f>
        <v>F</v>
      </c>
      <c r="EQ5" s="41">
        <f aca="true" t="shared" si="95" ref="EQ5:EQ15">IF(EP5="A",4,IF(EP5="B+",3.5,IF(EP5="B",3,IF(EP5="C+",2.5,IF(EP5="C",2,IF(EP5="D+",1.5,IF(EP5="D",1,0)))))))</f>
        <v>0</v>
      </c>
      <c r="ER5" s="41" t="str">
        <f aca="true" t="shared" si="96" ref="ER5:ER15">TEXT(EQ5,"0.0")</f>
        <v>0.0</v>
      </c>
      <c r="ES5" s="42">
        <v>2</v>
      </c>
      <c r="ET5" s="152"/>
      <c r="EU5" s="222">
        <v>7.3</v>
      </c>
      <c r="EV5" s="226">
        <v>6</v>
      </c>
      <c r="EW5" s="223"/>
      <c r="EX5" s="93">
        <f aca="true" t="shared" si="97" ref="EX5:EX15">ROUND((EU5*0.4+EV5*0.6),1)</f>
        <v>6.5</v>
      </c>
      <c r="EY5" s="94">
        <f aca="true" t="shared" si="98" ref="EY5:EY15">ROUND(MAX((EU5*0.4+EV5*0.6),(EU5*0.4+EW5*0.6)),1)</f>
        <v>6.5</v>
      </c>
      <c r="EZ5" s="227" t="str">
        <f aca="true" t="shared" si="99" ref="EZ5:EZ15">TEXT(EY5,"0.0")</f>
        <v>6.5</v>
      </c>
      <c r="FA5" s="89" t="str">
        <f aca="true" t="shared" si="100" ref="FA5:FA15">IF(EY5&gt;=8.5,"A",IF(EY5&gt;=8,"B+",IF(EY5&gt;=7,"B",IF(EY5&gt;=6.5,"C+",IF(EY5&gt;=5.5,"C",IF(EY5&gt;=5,"D+",IF(EY5&gt;=4,"D","F")))))))</f>
        <v>C+</v>
      </c>
      <c r="FB5" s="90">
        <f aca="true" t="shared" si="101" ref="FB5:FB15">IF(FA5="A",4,IF(FA5="B+",3.5,IF(FA5="B",3,IF(FA5="C+",2.5,IF(FA5="C",2,IF(FA5="D+",1.5,IF(FA5="D",1,0)))))))</f>
        <v>2.5</v>
      </c>
      <c r="FC5" s="90" t="str">
        <f aca="true" t="shared" si="102" ref="FC5:FC15">TEXT(FB5,"0.0")</f>
        <v>2.5</v>
      </c>
      <c r="FD5" s="171">
        <v>2</v>
      </c>
      <c r="FE5" s="228">
        <v>2</v>
      </c>
      <c r="FF5" s="39">
        <v>6.7</v>
      </c>
      <c r="FG5" s="64">
        <v>6</v>
      </c>
      <c r="FH5" s="13"/>
      <c r="FI5" s="11">
        <f aca="true" t="shared" si="103" ref="FI5:FI15">ROUND((FF5*0.4+FG5*0.6),1)</f>
        <v>6.3</v>
      </c>
      <c r="FJ5" s="12">
        <f aca="true" t="shared" si="104" ref="FJ5:FJ15">ROUND(MAX((FF5*0.4+FG5*0.6),(FF5*0.4+FH5*0.6)),1)</f>
        <v>6.3</v>
      </c>
      <c r="FK5" s="188" t="str">
        <f aca="true" t="shared" si="105" ref="FK5:FK15">TEXT(FJ5,"0.0")</f>
        <v>6.3</v>
      </c>
      <c r="FL5" s="40" t="str">
        <f aca="true" t="shared" si="106" ref="FL5:FL15">IF(FJ5&gt;=8.5,"A",IF(FJ5&gt;=8,"B+",IF(FJ5&gt;=7,"B",IF(FJ5&gt;=6.5,"C+",IF(FJ5&gt;=5.5,"C",IF(FJ5&gt;=5,"D+",IF(FJ5&gt;=4,"D","F")))))))</f>
        <v>C</v>
      </c>
      <c r="FM5" s="41">
        <f aca="true" t="shared" si="107" ref="FM5:FM15">IF(FL5="A",4,IF(FL5="B+",3.5,IF(FL5="B",3,IF(FL5="C+",2.5,IF(FL5="C",2,IF(FL5="D+",1.5,IF(FL5="D",1,0)))))))</f>
        <v>2</v>
      </c>
      <c r="FN5" s="41" t="str">
        <f aca="true" t="shared" si="108" ref="FN5:FN15">TEXT(FM5,"0.0")</f>
        <v>2.0</v>
      </c>
      <c r="FO5" s="42">
        <v>2</v>
      </c>
      <c r="FP5" s="43">
        <v>2</v>
      </c>
      <c r="FQ5" s="222">
        <v>6</v>
      </c>
      <c r="FR5" s="226">
        <v>5</v>
      </c>
      <c r="FS5" s="223"/>
      <c r="FT5" s="11">
        <f aca="true" t="shared" si="109" ref="FT5:FT15">ROUND((FQ5*0.4+FR5*0.6),1)</f>
        <v>5.4</v>
      </c>
      <c r="FU5" s="12">
        <f aca="true" t="shared" si="110" ref="FU5:FU15">ROUND(MAX((FQ5*0.4+FR5*0.6),(FQ5*0.4+FS5*0.6)),1)</f>
        <v>5.4</v>
      </c>
      <c r="FV5" s="188" t="str">
        <f aca="true" t="shared" si="111" ref="FV5:FV15">TEXT(FU5,"0.0")</f>
        <v>5.4</v>
      </c>
      <c r="FW5" s="40" t="str">
        <f aca="true" t="shared" si="112" ref="FW5:FW15">IF(FU5&gt;=8.5,"A",IF(FU5&gt;=8,"B+",IF(FU5&gt;=7,"B",IF(FU5&gt;=6.5,"C+",IF(FU5&gt;=5.5,"C",IF(FU5&gt;=5,"D+",IF(FU5&gt;=4,"D","F")))))))</f>
        <v>D+</v>
      </c>
      <c r="FX5" s="41">
        <f aca="true" t="shared" si="113" ref="FX5:FX15">IF(FW5="A",4,IF(FW5="B+",3.5,IF(FW5="B",3,IF(FW5="C+",2.5,IF(FW5="C",2,IF(FW5="D+",1.5,IF(FW5="D",1,0)))))))</f>
        <v>1.5</v>
      </c>
      <c r="FY5" s="41" t="str">
        <f aca="true" t="shared" si="114" ref="FY5:FY15">TEXT(FX5,"0.0")</f>
        <v>1.5</v>
      </c>
      <c r="FZ5" s="42">
        <v>1</v>
      </c>
      <c r="GA5" s="224">
        <v>1</v>
      </c>
      <c r="GB5" s="232">
        <v>3</v>
      </c>
      <c r="GC5" s="233"/>
      <c r="GD5" s="233"/>
      <c r="GE5" s="11">
        <f aca="true" t="shared" si="115" ref="GE5:GE15">ROUND((GB5*0.4+GC5*0.6),1)</f>
        <v>1.2</v>
      </c>
      <c r="GF5" s="12">
        <f aca="true" t="shared" si="116" ref="GF5:GF15">ROUND(MAX((GB5*0.4+GC5*0.6),(GB5*0.4+GD5*0.6)),1)</f>
        <v>1.2</v>
      </c>
      <c r="GG5" s="188" t="str">
        <f aca="true" t="shared" si="117" ref="GG5:GG15">TEXT(GF5,"0.0")</f>
        <v>1.2</v>
      </c>
      <c r="GH5" s="40" t="str">
        <f aca="true" t="shared" si="118" ref="GH5:GH15">IF(GF5&gt;=8.5,"A",IF(GF5&gt;=8,"B+",IF(GF5&gt;=7,"B",IF(GF5&gt;=6.5,"C+",IF(GF5&gt;=5.5,"C",IF(GF5&gt;=5,"D+",IF(GF5&gt;=4,"D","F")))))))</f>
        <v>F</v>
      </c>
      <c r="GI5" s="41">
        <f aca="true" t="shared" si="119" ref="GI5:GI15">IF(GH5="A",4,IF(GH5="B+",3.5,IF(GH5="B",3,IF(GH5="C+",2.5,IF(GH5="C",2,IF(GH5="D+",1.5,IF(GH5="D",1,0)))))))</f>
        <v>0</v>
      </c>
      <c r="GJ5" s="41" t="str">
        <f aca="true" t="shared" si="120" ref="GJ5:GJ15">TEXT(GI5,"0.0")</f>
        <v>0.0</v>
      </c>
      <c r="GK5" s="42">
        <v>1</v>
      </c>
      <c r="GL5" s="43"/>
      <c r="GM5" s="239">
        <v>6</v>
      </c>
      <c r="GN5" s="226">
        <v>4</v>
      </c>
      <c r="GO5" s="223"/>
      <c r="GP5" s="11">
        <f t="shared" si="55"/>
        <v>4.8</v>
      </c>
      <c r="GQ5" s="12">
        <f t="shared" si="56"/>
        <v>4.8</v>
      </c>
      <c r="GR5" s="188" t="str">
        <f t="shared" si="57"/>
        <v>4.8</v>
      </c>
      <c r="GS5" s="40" t="str">
        <f t="shared" si="58"/>
        <v>D</v>
      </c>
      <c r="GT5" s="41">
        <f t="shared" si="59"/>
        <v>1</v>
      </c>
      <c r="GU5" s="41" t="str">
        <f t="shared" si="60"/>
        <v>1.0</v>
      </c>
      <c r="GV5" s="42">
        <v>4</v>
      </c>
      <c r="GW5" s="43">
        <v>4</v>
      </c>
      <c r="GX5" s="222">
        <v>6</v>
      </c>
      <c r="GY5" s="223">
        <v>5.3</v>
      </c>
      <c r="GZ5" s="223"/>
      <c r="HA5" s="11">
        <f t="shared" si="61"/>
        <v>5.6</v>
      </c>
      <c r="HB5" s="12">
        <f t="shared" si="62"/>
        <v>5.6</v>
      </c>
      <c r="HC5" s="188" t="str">
        <f t="shared" si="63"/>
        <v>5.6</v>
      </c>
      <c r="HD5" s="40" t="str">
        <f t="shared" si="64"/>
        <v>C</v>
      </c>
      <c r="HE5" s="41">
        <f t="shared" si="65"/>
        <v>2</v>
      </c>
      <c r="HF5" s="41" t="str">
        <f t="shared" si="66"/>
        <v>2.0</v>
      </c>
      <c r="HG5" s="42">
        <v>5</v>
      </c>
      <c r="HH5" s="43">
        <v>5</v>
      </c>
      <c r="HI5" s="76">
        <f t="shared" si="67"/>
        <v>21</v>
      </c>
      <c r="HJ5" s="77">
        <f t="shared" si="68"/>
        <v>1.6904761904761905</v>
      </c>
      <c r="HK5" s="78" t="str">
        <f t="shared" si="69"/>
        <v>1.69</v>
      </c>
    </row>
    <row r="6" spans="1:219" s="9" customFormat="1" ht="21.75" customHeight="1">
      <c r="A6" s="64">
        <v>7</v>
      </c>
      <c r="B6" s="109" t="s">
        <v>56</v>
      </c>
      <c r="C6" s="110" t="s">
        <v>116</v>
      </c>
      <c r="D6" s="115" t="s">
        <v>117</v>
      </c>
      <c r="E6" s="266" t="s">
        <v>118</v>
      </c>
      <c r="F6" s="13"/>
      <c r="G6" s="108" t="s">
        <v>146</v>
      </c>
      <c r="H6" s="121" t="s">
        <v>10</v>
      </c>
      <c r="I6" s="137" t="s">
        <v>162</v>
      </c>
      <c r="J6" s="235"/>
      <c r="K6" s="40" t="str">
        <f t="shared" si="0"/>
        <v>F</v>
      </c>
      <c r="L6" s="41">
        <f t="shared" si="1"/>
        <v>0</v>
      </c>
      <c r="M6" s="54" t="str">
        <f t="shared" si="2"/>
        <v>0.0</v>
      </c>
      <c r="N6" s="24">
        <v>6.3</v>
      </c>
      <c r="O6" s="40" t="str">
        <f t="shared" si="3"/>
        <v>C</v>
      </c>
      <c r="P6" s="41">
        <f t="shared" si="4"/>
        <v>2</v>
      </c>
      <c r="Q6" s="54" t="str">
        <f t="shared" si="5"/>
        <v>2.0</v>
      </c>
      <c r="R6" s="24">
        <v>6.7</v>
      </c>
      <c r="S6" s="102">
        <v>4</v>
      </c>
      <c r="T6" s="102"/>
      <c r="U6" s="11">
        <f t="shared" si="6"/>
        <v>5.1</v>
      </c>
      <c r="V6" s="12">
        <f t="shared" si="7"/>
        <v>5.1</v>
      </c>
      <c r="W6" s="188" t="str">
        <f t="shared" si="8"/>
        <v>5.1</v>
      </c>
      <c r="X6" s="40" t="str">
        <f t="shared" si="9"/>
        <v>D+</v>
      </c>
      <c r="Y6" s="41">
        <f t="shared" si="10"/>
        <v>1.5</v>
      </c>
      <c r="Z6" s="41" t="str">
        <f t="shared" si="11"/>
        <v>1.5</v>
      </c>
      <c r="AA6" s="42">
        <v>2</v>
      </c>
      <c r="AB6" s="43">
        <v>2</v>
      </c>
      <c r="AC6" s="68">
        <v>6</v>
      </c>
      <c r="AD6" s="102">
        <v>4</v>
      </c>
      <c r="AE6" s="102"/>
      <c r="AF6" s="11">
        <f t="shared" si="12"/>
        <v>4.8</v>
      </c>
      <c r="AG6" s="12">
        <f t="shared" si="13"/>
        <v>4.8</v>
      </c>
      <c r="AH6" s="188" t="str">
        <f t="shared" si="14"/>
        <v>4.8</v>
      </c>
      <c r="AI6" s="40" t="str">
        <f t="shared" si="15"/>
        <v>D</v>
      </c>
      <c r="AJ6" s="41">
        <f t="shared" si="16"/>
        <v>1</v>
      </c>
      <c r="AK6" s="41" t="str">
        <f t="shared" si="17"/>
        <v>1.0</v>
      </c>
      <c r="AL6" s="42">
        <v>2</v>
      </c>
      <c r="AM6" s="43">
        <v>2</v>
      </c>
      <c r="AN6" s="149">
        <v>0</v>
      </c>
      <c r="AO6" s="64"/>
      <c r="AP6" s="64"/>
      <c r="AQ6" s="11">
        <f t="shared" si="18"/>
        <v>0</v>
      </c>
      <c r="AR6" s="12">
        <f t="shared" si="19"/>
        <v>0</v>
      </c>
      <c r="AS6" s="188" t="str">
        <f t="shared" si="20"/>
        <v>0.0</v>
      </c>
      <c r="AT6" s="40" t="str">
        <f t="shared" si="21"/>
        <v>F</v>
      </c>
      <c r="AU6" s="41">
        <f t="shared" si="22"/>
        <v>0</v>
      </c>
      <c r="AV6" s="41" t="str">
        <f t="shared" si="23"/>
        <v>0.0</v>
      </c>
      <c r="AW6" s="42">
        <v>3</v>
      </c>
      <c r="AX6" s="43"/>
      <c r="AY6" s="97">
        <v>7.8</v>
      </c>
      <c r="AZ6" s="102"/>
      <c r="BA6" s="102">
        <v>6</v>
      </c>
      <c r="BB6" s="11">
        <f t="shared" si="70"/>
        <v>3.1</v>
      </c>
      <c r="BC6" s="12">
        <f t="shared" si="71"/>
        <v>6.7</v>
      </c>
      <c r="BD6" s="188" t="str">
        <f t="shared" si="24"/>
        <v>6.7</v>
      </c>
      <c r="BE6" s="40" t="str">
        <f t="shared" si="72"/>
        <v>C+</v>
      </c>
      <c r="BF6" s="41">
        <f t="shared" si="73"/>
        <v>2.5</v>
      </c>
      <c r="BG6" s="41" t="str">
        <f t="shared" si="74"/>
        <v>2.5</v>
      </c>
      <c r="BH6" s="42">
        <v>2</v>
      </c>
      <c r="BI6" s="152">
        <v>2</v>
      </c>
      <c r="BJ6" s="149">
        <v>0</v>
      </c>
      <c r="BK6" s="166"/>
      <c r="BL6" s="161"/>
      <c r="BM6" s="11">
        <f t="shared" si="75"/>
        <v>0</v>
      </c>
      <c r="BN6" s="12">
        <f t="shared" si="76"/>
        <v>0</v>
      </c>
      <c r="BO6" s="40" t="str">
        <f t="shared" si="77"/>
        <v>F</v>
      </c>
      <c r="BP6" s="41">
        <f t="shared" si="78"/>
        <v>0</v>
      </c>
      <c r="BQ6" s="41" t="str">
        <f t="shared" si="79"/>
        <v>0.0</v>
      </c>
      <c r="BR6" s="161"/>
      <c r="BS6" s="43"/>
      <c r="BT6" s="11">
        <v>5</v>
      </c>
      <c r="BU6" s="167"/>
      <c r="BV6" s="161"/>
      <c r="BW6" s="81">
        <f t="shared" si="80"/>
        <v>2</v>
      </c>
      <c r="BX6" s="82">
        <f t="shared" si="81"/>
        <v>2</v>
      </c>
      <c r="BY6" s="58" t="str">
        <f t="shared" si="82"/>
        <v>F</v>
      </c>
      <c r="BZ6" s="59">
        <f t="shared" si="83"/>
        <v>0</v>
      </c>
      <c r="CA6" s="59" t="str">
        <f t="shared" si="84"/>
        <v>0.0</v>
      </c>
      <c r="CB6" s="161"/>
      <c r="CC6" s="43"/>
      <c r="CD6" s="165">
        <f t="shared" si="88"/>
        <v>1</v>
      </c>
      <c r="CE6" s="188" t="str">
        <f t="shared" si="25"/>
        <v>1.0</v>
      </c>
      <c r="CF6" s="58" t="str">
        <f t="shared" si="85"/>
        <v>F</v>
      </c>
      <c r="CG6" s="59">
        <f t="shared" si="86"/>
        <v>0</v>
      </c>
      <c r="CH6" s="59" t="str">
        <f t="shared" si="87"/>
        <v>0.0</v>
      </c>
      <c r="CI6" s="42">
        <v>3</v>
      </c>
      <c r="CJ6" s="43"/>
      <c r="CK6" s="24">
        <v>5</v>
      </c>
      <c r="CL6" s="170"/>
      <c r="CM6" s="64"/>
      <c r="CN6" s="11">
        <f t="shared" si="26"/>
        <v>2</v>
      </c>
      <c r="CO6" s="12">
        <f t="shared" si="27"/>
        <v>2</v>
      </c>
      <c r="CP6" s="188" t="str">
        <f t="shared" si="28"/>
        <v>2.0</v>
      </c>
      <c r="CQ6" s="40" t="str">
        <f t="shared" si="29"/>
        <v>F</v>
      </c>
      <c r="CR6" s="59">
        <f t="shared" si="89"/>
        <v>0</v>
      </c>
      <c r="CS6" s="59" t="str">
        <f t="shared" si="90"/>
        <v>0.0</v>
      </c>
      <c r="CT6" s="42">
        <v>3</v>
      </c>
      <c r="CU6" s="43"/>
      <c r="CV6" s="39">
        <v>7</v>
      </c>
      <c r="CW6" s="64"/>
      <c r="CX6" s="64">
        <v>7</v>
      </c>
      <c r="CY6" s="11">
        <f t="shared" si="30"/>
        <v>2.8</v>
      </c>
      <c r="CZ6" s="12">
        <f t="shared" si="31"/>
        <v>7</v>
      </c>
      <c r="DA6" s="188" t="str">
        <f t="shared" si="32"/>
        <v>7.0</v>
      </c>
      <c r="DB6" s="40" t="str">
        <f t="shared" si="33"/>
        <v>B</v>
      </c>
      <c r="DC6" s="41">
        <f t="shared" si="34"/>
        <v>3</v>
      </c>
      <c r="DD6" s="41" t="str">
        <f t="shared" si="35"/>
        <v>3.0</v>
      </c>
      <c r="DE6" s="42">
        <v>1</v>
      </c>
      <c r="DF6" s="83">
        <v>1</v>
      </c>
      <c r="DG6" s="76">
        <f t="shared" si="36"/>
        <v>16</v>
      </c>
      <c r="DH6" s="77">
        <f t="shared" si="37"/>
        <v>0.8125</v>
      </c>
      <c r="DI6" s="78" t="str">
        <f t="shared" si="38"/>
        <v>0.81</v>
      </c>
      <c r="DJ6" s="2" t="str">
        <f t="shared" si="39"/>
        <v>Lên lớp</v>
      </c>
      <c r="DK6" s="79">
        <f t="shared" si="40"/>
        <v>7</v>
      </c>
      <c r="DL6" s="80">
        <f t="shared" si="41"/>
        <v>1.8571428571428572</v>
      </c>
      <c r="DM6" s="2" t="str">
        <f t="shared" si="42"/>
        <v>Lên lớp</v>
      </c>
      <c r="DN6" s="39"/>
      <c r="DO6" s="64"/>
      <c r="DP6" s="64"/>
      <c r="DQ6" s="11">
        <f t="shared" si="50"/>
        <v>0</v>
      </c>
      <c r="DR6" s="12">
        <f t="shared" si="51"/>
        <v>0</v>
      </c>
      <c r="DS6" s="188" t="str">
        <f t="shared" si="43"/>
        <v>0.0</v>
      </c>
      <c r="DT6" s="40" t="str">
        <f t="shared" si="52"/>
        <v>F</v>
      </c>
      <c r="DU6" s="41">
        <f t="shared" si="53"/>
        <v>0</v>
      </c>
      <c r="DV6" s="41" t="str">
        <f t="shared" si="54"/>
        <v>0.0</v>
      </c>
      <c r="DW6" s="42">
        <v>2</v>
      </c>
      <c r="DX6" s="43"/>
      <c r="DY6" s="217">
        <v>0</v>
      </c>
      <c r="DZ6" s="64"/>
      <c r="EA6" s="64"/>
      <c r="EB6" s="11">
        <f t="shared" si="44"/>
        <v>0</v>
      </c>
      <c r="EC6" s="12">
        <f t="shared" si="45"/>
        <v>0</v>
      </c>
      <c r="ED6" s="188" t="str">
        <f t="shared" si="46"/>
        <v>0.0</v>
      </c>
      <c r="EE6" s="40" t="str">
        <f t="shared" si="47"/>
        <v>F</v>
      </c>
      <c r="EF6" s="41">
        <f t="shared" si="48"/>
        <v>0</v>
      </c>
      <c r="EG6" s="41" t="str">
        <f t="shared" si="49"/>
        <v>0.0</v>
      </c>
      <c r="EH6" s="42">
        <v>2</v>
      </c>
      <c r="EI6" s="43"/>
      <c r="EJ6" s="250">
        <v>0</v>
      </c>
      <c r="EK6" s="64"/>
      <c r="EL6" s="13"/>
      <c r="EM6" s="11">
        <f t="shared" si="91"/>
        <v>0</v>
      </c>
      <c r="EN6" s="12">
        <f t="shared" si="92"/>
        <v>0</v>
      </c>
      <c r="EO6" s="188" t="str">
        <f t="shared" si="93"/>
        <v>0.0</v>
      </c>
      <c r="EP6" s="40" t="str">
        <f t="shared" si="94"/>
        <v>F</v>
      </c>
      <c r="EQ6" s="41">
        <f t="shared" si="95"/>
        <v>0</v>
      </c>
      <c r="ER6" s="41" t="str">
        <f t="shared" si="96"/>
        <v>0.0</v>
      </c>
      <c r="ES6" s="42">
        <v>2</v>
      </c>
      <c r="ET6" s="152"/>
      <c r="EU6" s="211">
        <v>0</v>
      </c>
      <c r="EV6" s="64"/>
      <c r="EW6" s="13"/>
      <c r="EX6" s="11">
        <f t="shared" si="97"/>
        <v>0</v>
      </c>
      <c r="EY6" s="12">
        <f t="shared" si="98"/>
        <v>0</v>
      </c>
      <c r="EZ6" s="188" t="str">
        <f t="shared" si="99"/>
        <v>0.0</v>
      </c>
      <c r="FA6" s="40" t="str">
        <f t="shared" si="100"/>
        <v>F</v>
      </c>
      <c r="FB6" s="41">
        <f t="shared" si="101"/>
        <v>0</v>
      </c>
      <c r="FC6" s="41" t="str">
        <f t="shared" si="102"/>
        <v>0.0</v>
      </c>
      <c r="FD6" s="42">
        <v>2</v>
      </c>
      <c r="FE6" s="43"/>
      <c r="FF6" s="149">
        <v>0</v>
      </c>
      <c r="FG6" s="64"/>
      <c r="FH6" s="13"/>
      <c r="FI6" s="11">
        <f t="shared" si="103"/>
        <v>0</v>
      </c>
      <c r="FJ6" s="12">
        <f t="shared" si="104"/>
        <v>0</v>
      </c>
      <c r="FK6" s="188" t="str">
        <f t="shared" si="105"/>
        <v>0.0</v>
      </c>
      <c r="FL6" s="40" t="str">
        <f t="shared" si="106"/>
        <v>F</v>
      </c>
      <c r="FM6" s="41">
        <f t="shared" si="107"/>
        <v>0</v>
      </c>
      <c r="FN6" s="41" t="str">
        <f t="shared" si="108"/>
        <v>0.0</v>
      </c>
      <c r="FO6" s="42">
        <v>2</v>
      </c>
      <c r="FP6" s="43"/>
      <c r="FQ6" s="211">
        <v>0</v>
      </c>
      <c r="FR6" s="13"/>
      <c r="FS6" s="13"/>
      <c r="FT6" s="11">
        <f t="shared" si="109"/>
        <v>0</v>
      </c>
      <c r="FU6" s="12">
        <f t="shared" si="110"/>
        <v>0</v>
      </c>
      <c r="FV6" s="188" t="str">
        <f t="shared" si="111"/>
        <v>0.0</v>
      </c>
      <c r="FW6" s="40" t="str">
        <f t="shared" si="112"/>
        <v>F</v>
      </c>
      <c r="FX6" s="41">
        <f t="shared" si="113"/>
        <v>0</v>
      </c>
      <c r="FY6" s="41" t="str">
        <f t="shared" si="114"/>
        <v>0.0</v>
      </c>
      <c r="FZ6" s="42">
        <v>1</v>
      </c>
      <c r="GA6" s="224"/>
      <c r="GB6" s="140">
        <v>0</v>
      </c>
      <c r="GC6" s="229"/>
      <c r="GD6" s="229"/>
      <c r="GE6" s="11">
        <f t="shared" si="115"/>
        <v>0</v>
      </c>
      <c r="GF6" s="12">
        <f t="shared" si="116"/>
        <v>0</v>
      </c>
      <c r="GG6" s="188" t="str">
        <f t="shared" si="117"/>
        <v>0.0</v>
      </c>
      <c r="GH6" s="40" t="str">
        <f t="shared" si="118"/>
        <v>F</v>
      </c>
      <c r="GI6" s="41">
        <f t="shared" si="119"/>
        <v>0</v>
      </c>
      <c r="GJ6" s="41" t="str">
        <f t="shared" si="120"/>
        <v>0.0</v>
      </c>
      <c r="GK6" s="42">
        <v>1</v>
      </c>
      <c r="GL6" s="43"/>
      <c r="GM6" s="238"/>
      <c r="GN6" s="64"/>
      <c r="GO6" s="13"/>
      <c r="GP6" s="11">
        <f t="shared" si="55"/>
        <v>0</v>
      </c>
      <c r="GQ6" s="12">
        <f t="shared" si="56"/>
        <v>0</v>
      </c>
      <c r="GR6" s="188" t="str">
        <f t="shared" si="57"/>
        <v>0.0</v>
      </c>
      <c r="GS6" s="40" t="str">
        <f t="shared" si="58"/>
        <v>F</v>
      </c>
      <c r="GT6" s="41">
        <f t="shared" si="59"/>
        <v>0</v>
      </c>
      <c r="GU6" s="41" t="str">
        <f t="shared" si="60"/>
        <v>0.0</v>
      </c>
      <c r="GV6" s="42">
        <v>4</v>
      </c>
      <c r="GW6" s="43"/>
      <c r="GX6" s="246"/>
      <c r="GY6" s="13"/>
      <c r="GZ6" s="13"/>
      <c r="HA6" s="11">
        <f t="shared" si="61"/>
        <v>0</v>
      </c>
      <c r="HB6" s="12">
        <f t="shared" si="62"/>
        <v>0</v>
      </c>
      <c r="HC6" s="188" t="str">
        <f t="shared" si="63"/>
        <v>0.0</v>
      </c>
      <c r="HD6" s="40" t="str">
        <f t="shared" si="64"/>
        <v>F</v>
      </c>
      <c r="HE6" s="41">
        <f t="shared" si="65"/>
        <v>0</v>
      </c>
      <c r="HF6" s="41" t="str">
        <f t="shared" si="66"/>
        <v>0.0</v>
      </c>
      <c r="HG6" s="13"/>
      <c r="HH6" s="178"/>
      <c r="HI6" s="76">
        <f t="shared" si="67"/>
        <v>16</v>
      </c>
      <c r="HJ6" s="77">
        <f t="shared" si="68"/>
        <v>0</v>
      </c>
      <c r="HK6" s="78" t="str">
        <f t="shared" si="69"/>
        <v>0.00</v>
      </c>
    </row>
    <row r="7" spans="1:234" s="16" customFormat="1" ht="21.75" customHeight="1">
      <c r="A7" s="64">
        <v>8</v>
      </c>
      <c r="B7" s="109" t="s">
        <v>56</v>
      </c>
      <c r="C7" s="110" t="s">
        <v>119</v>
      </c>
      <c r="D7" s="115" t="s">
        <v>120</v>
      </c>
      <c r="E7" s="266" t="s">
        <v>118</v>
      </c>
      <c r="F7" s="191" t="s">
        <v>247</v>
      </c>
      <c r="G7" s="108" t="s">
        <v>147</v>
      </c>
      <c r="H7" s="121" t="s">
        <v>10</v>
      </c>
      <c r="I7" s="137" t="s">
        <v>163</v>
      </c>
      <c r="J7" s="235"/>
      <c r="K7" s="40" t="str">
        <f t="shared" si="0"/>
        <v>F</v>
      </c>
      <c r="L7" s="41">
        <f t="shared" si="1"/>
        <v>0</v>
      </c>
      <c r="M7" s="54" t="str">
        <f t="shared" si="2"/>
        <v>0.0</v>
      </c>
      <c r="N7" s="29">
        <v>7.3</v>
      </c>
      <c r="O7" s="40" t="str">
        <f t="shared" si="3"/>
        <v>B</v>
      </c>
      <c r="P7" s="41">
        <f t="shared" si="4"/>
        <v>3</v>
      </c>
      <c r="Q7" s="54" t="str">
        <f t="shared" si="5"/>
        <v>3.0</v>
      </c>
      <c r="R7" s="29">
        <v>7.3</v>
      </c>
      <c r="S7" s="100">
        <v>5</v>
      </c>
      <c r="T7" s="100"/>
      <c r="U7" s="11">
        <f t="shared" si="6"/>
        <v>5.9</v>
      </c>
      <c r="V7" s="12">
        <f t="shared" si="7"/>
        <v>5.9</v>
      </c>
      <c r="W7" s="188" t="str">
        <f t="shared" si="8"/>
        <v>5.9</v>
      </c>
      <c r="X7" s="40" t="str">
        <f t="shared" si="9"/>
        <v>C</v>
      </c>
      <c r="Y7" s="41">
        <f t="shared" si="10"/>
        <v>2</v>
      </c>
      <c r="Z7" s="41" t="str">
        <f t="shared" si="11"/>
        <v>2.0</v>
      </c>
      <c r="AA7" s="42">
        <v>2</v>
      </c>
      <c r="AB7" s="43">
        <v>2</v>
      </c>
      <c r="AC7" s="69">
        <v>5.3</v>
      </c>
      <c r="AD7" s="100">
        <v>6</v>
      </c>
      <c r="AE7" s="100"/>
      <c r="AF7" s="11">
        <f t="shared" si="12"/>
        <v>5.7</v>
      </c>
      <c r="AG7" s="12">
        <f t="shared" si="13"/>
        <v>5.7</v>
      </c>
      <c r="AH7" s="188" t="str">
        <f t="shared" si="14"/>
        <v>5.7</v>
      </c>
      <c r="AI7" s="40" t="str">
        <f t="shared" si="15"/>
        <v>C</v>
      </c>
      <c r="AJ7" s="41">
        <f t="shared" si="16"/>
        <v>2</v>
      </c>
      <c r="AK7" s="41" t="str">
        <f t="shared" si="17"/>
        <v>2.0</v>
      </c>
      <c r="AL7" s="42">
        <v>2</v>
      </c>
      <c r="AM7" s="43">
        <v>2</v>
      </c>
      <c r="AN7" s="55">
        <v>6.6</v>
      </c>
      <c r="AO7" s="65">
        <v>6</v>
      </c>
      <c r="AP7" s="65"/>
      <c r="AQ7" s="11">
        <f t="shared" si="18"/>
        <v>6.2</v>
      </c>
      <c r="AR7" s="12">
        <f t="shared" si="19"/>
        <v>6.2</v>
      </c>
      <c r="AS7" s="188" t="str">
        <f t="shared" si="20"/>
        <v>6.2</v>
      </c>
      <c r="AT7" s="40" t="str">
        <f t="shared" si="21"/>
        <v>C</v>
      </c>
      <c r="AU7" s="41">
        <f t="shared" si="22"/>
        <v>2</v>
      </c>
      <c r="AV7" s="41" t="str">
        <f t="shared" si="23"/>
        <v>2.0</v>
      </c>
      <c r="AW7" s="42">
        <v>3</v>
      </c>
      <c r="AX7" s="43">
        <v>3</v>
      </c>
      <c r="AY7" s="97">
        <v>8.4</v>
      </c>
      <c r="AZ7" s="102">
        <v>7</v>
      </c>
      <c r="BA7" s="102"/>
      <c r="BB7" s="11">
        <f t="shared" si="70"/>
        <v>7.6</v>
      </c>
      <c r="BC7" s="12">
        <f t="shared" si="71"/>
        <v>7.6</v>
      </c>
      <c r="BD7" s="188" t="str">
        <f t="shared" si="24"/>
        <v>7.6</v>
      </c>
      <c r="BE7" s="40" t="str">
        <f t="shared" si="72"/>
        <v>B</v>
      </c>
      <c r="BF7" s="41">
        <f t="shared" si="73"/>
        <v>3</v>
      </c>
      <c r="BG7" s="41" t="str">
        <f t="shared" si="74"/>
        <v>3.0</v>
      </c>
      <c r="BH7" s="42">
        <v>2</v>
      </c>
      <c r="BI7" s="152">
        <v>2</v>
      </c>
      <c r="BJ7" s="55">
        <v>6.8</v>
      </c>
      <c r="BK7" s="166">
        <v>3</v>
      </c>
      <c r="BL7" s="161"/>
      <c r="BM7" s="11">
        <f t="shared" si="75"/>
        <v>4.5</v>
      </c>
      <c r="BN7" s="12">
        <f t="shared" si="76"/>
        <v>4.5</v>
      </c>
      <c r="BO7" s="40" t="str">
        <f t="shared" si="77"/>
        <v>D</v>
      </c>
      <c r="BP7" s="41">
        <f t="shared" si="78"/>
        <v>1</v>
      </c>
      <c r="BQ7" s="41" t="str">
        <f t="shared" si="79"/>
        <v>1.0</v>
      </c>
      <c r="BR7" s="161"/>
      <c r="BS7" s="43"/>
      <c r="BT7" s="11">
        <v>8</v>
      </c>
      <c r="BU7" s="166">
        <v>7</v>
      </c>
      <c r="BV7" s="161"/>
      <c r="BW7" s="81">
        <f t="shared" si="80"/>
        <v>7.4</v>
      </c>
      <c r="BX7" s="82">
        <f t="shared" si="81"/>
        <v>7.4</v>
      </c>
      <c r="BY7" s="58" t="str">
        <f t="shared" si="82"/>
        <v>B</v>
      </c>
      <c r="BZ7" s="59">
        <f t="shared" si="83"/>
        <v>3</v>
      </c>
      <c r="CA7" s="59" t="str">
        <f t="shared" si="84"/>
        <v>3.0</v>
      </c>
      <c r="CB7" s="161"/>
      <c r="CC7" s="43"/>
      <c r="CD7" s="165">
        <f t="shared" si="88"/>
        <v>5.95</v>
      </c>
      <c r="CE7" s="188" t="str">
        <f t="shared" si="25"/>
        <v>6.0</v>
      </c>
      <c r="CF7" s="58" t="str">
        <f t="shared" si="85"/>
        <v>C</v>
      </c>
      <c r="CG7" s="59">
        <f t="shared" si="86"/>
        <v>2</v>
      </c>
      <c r="CH7" s="59" t="str">
        <f t="shared" si="87"/>
        <v>2.0</v>
      </c>
      <c r="CI7" s="42">
        <v>3</v>
      </c>
      <c r="CJ7" s="43">
        <v>3</v>
      </c>
      <c r="CK7" s="29">
        <v>7.1</v>
      </c>
      <c r="CL7" s="65">
        <v>4</v>
      </c>
      <c r="CM7" s="65"/>
      <c r="CN7" s="11">
        <f t="shared" si="26"/>
        <v>5.2</v>
      </c>
      <c r="CO7" s="12">
        <f t="shared" si="27"/>
        <v>5.2</v>
      </c>
      <c r="CP7" s="188" t="str">
        <f t="shared" si="28"/>
        <v>5.2</v>
      </c>
      <c r="CQ7" s="40" t="str">
        <f t="shared" si="29"/>
        <v>D+</v>
      </c>
      <c r="CR7" s="59">
        <f t="shared" si="89"/>
        <v>1.5</v>
      </c>
      <c r="CS7" s="59" t="str">
        <f t="shared" si="90"/>
        <v>1.5</v>
      </c>
      <c r="CT7" s="42">
        <v>3</v>
      </c>
      <c r="CU7" s="43">
        <v>3</v>
      </c>
      <c r="CV7" s="55">
        <v>8</v>
      </c>
      <c r="CW7" s="65">
        <v>7</v>
      </c>
      <c r="CX7" s="65"/>
      <c r="CY7" s="11">
        <f t="shared" si="30"/>
        <v>7.4</v>
      </c>
      <c r="CZ7" s="12">
        <f t="shared" si="31"/>
        <v>7.4</v>
      </c>
      <c r="DA7" s="188" t="str">
        <f t="shared" si="32"/>
        <v>7.4</v>
      </c>
      <c r="DB7" s="40" t="str">
        <f t="shared" si="33"/>
        <v>B</v>
      </c>
      <c r="DC7" s="41">
        <f t="shared" si="34"/>
        <v>3</v>
      </c>
      <c r="DD7" s="41" t="str">
        <f t="shared" si="35"/>
        <v>3.0</v>
      </c>
      <c r="DE7" s="42">
        <v>1</v>
      </c>
      <c r="DF7" s="83">
        <v>1</v>
      </c>
      <c r="DG7" s="76">
        <f t="shared" si="36"/>
        <v>16</v>
      </c>
      <c r="DH7" s="77">
        <f t="shared" si="37"/>
        <v>2.09375</v>
      </c>
      <c r="DI7" s="78" t="str">
        <f t="shared" si="38"/>
        <v>2.09</v>
      </c>
      <c r="DJ7" s="2" t="str">
        <f t="shared" si="39"/>
        <v>Lên lớp</v>
      </c>
      <c r="DK7" s="79">
        <f t="shared" si="40"/>
        <v>16</v>
      </c>
      <c r="DL7" s="80">
        <f t="shared" si="41"/>
        <v>2.09375</v>
      </c>
      <c r="DM7" s="2" t="str">
        <f t="shared" si="42"/>
        <v>Lên lớp</v>
      </c>
      <c r="DN7" s="39"/>
      <c r="DO7" s="64"/>
      <c r="DP7" s="64"/>
      <c r="DQ7" s="11">
        <f t="shared" si="50"/>
        <v>0</v>
      </c>
      <c r="DR7" s="12">
        <f t="shared" si="51"/>
        <v>0</v>
      </c>
      <c r="DS7" s="188" t="str">
        <f t="shared" si="43"/>
        <v>0.0</v>
      </c>
      <c r="DT7" s="40" t="str">
        <f t="shared" si="52"/>
        <v>F</v>
      </c>
      <c r="DU7" s="41">
        <f t="shared" si="53"/>
        <v>0</v>
      </c>
      <c r="DV7" s="41" t="str">
        <f t="shared" si="54"/>
        <v>0.0</v>
      </c>
      <c r="DW7" s="42">
        <v>2</v>
      </c>
      <c r="DX7" s="43"/>
      <c r="DY7" s="217">
        <v>0</v>
      </c>
      <c r="DZ7" s="65"/>
      <c r="EA7" s="65"/>
      <c r="EB7" s="11">
        <f t="shared" si="44"/>
        <v>0</v>
      </c>
      <c r="EC7" s="12">
        <f t="shared" si="45"/>
        <v>0</v>
      </c>
      <c r="ED7" s="188" t="str">
        <f t="shared" si="46"/>
        <v>0.0</v>
      </c>
      <c r="EE7" s="40" t="str">
        <f t="shared" si="47"/>
        <v>F</v>
      </c>
      <c r="EF7" s="41">
        <f t="shared" si="48"/>
        <v>0</v>
      </c>
      <c r="EG7" s="41" t="str">
        <f t="shared" si="49"/>
        <v>0.0</v>
      </c>
      <c r="EH7" s="42">
        <v>2</v>
      </c>
      <c r="EI7" s="43"/>
      <c r="EJ7" s="250">
        <v>0</v>
      </c>
      <c r="EK7" s="65"/>
      <c r="EL7" s="18"/>
      <c r="EM7" s="11">
        <f t="shared" si="91"/>
        <v>0</v>
      </c>
      <c r="EN7" s="12">
        <f t="shared" si="92"/>
        <v>0</v>
      </c>
      <c r="EO7" s="188" t="str">
        <f t="shared" si="93"/>
        <v>0.0</v>
      </c>
      <c r="EP7" s="40" t="str">
        <f t="shared" si="94"/>
        <v>F</v>
      </c>
      <c r="EQ7" s="41">
        <f t="shared" si="95"/>
        <v>0</v>
      </c>
      <c r="ER7" s="41" t="str">
        <f t="shared" si="96"/>
        <v>0.0</v>
      </c>
      <c r="ES7" s="42">
        <v>2</v>
      </c>
      <c r="ET7" s="152"/>
      <c r="EU7" s="211">
        <v>0</v>
      </c>
      <c r="EV7" s="65"/>
      <c r="EW7" s="18"/>
      <c r="EX7" s="11">
        <f t="shared" si="97"/>
        <v>0</v>
      </c>
      <c r="EY7" s="12">
        <f t="shared" si="98"/>
        <v>0</v>
      </c>
      <c r="EZ7" s="188" t="str">
        <f t="shared" si="99"/>
        <v>0.0</v>
      </c>
      <c r="FA7" s="40" t="str">
        <f t="shared" si="100"/>
        <v>F</v>
      </c>
      <c r="FB7" s="41">
        <f t="shared" si="101"/>
        <v>0</v>
      </c>
      <c r="FC7" s="41" t="str">
        <f t="shared" si="102"/>
        <v>0.0</v>
      </c>
      <c r="FD7" s="42">
        <v>2</v>
      </c>
      <c r="FE7" s="43"/>
      <c r="FF7" s="149">
        <v>0</v>
      </c>
      <c r="FG7" s="65"/>
      <c r="FH7" s="18"/>
      <c r="FI7" s="11">
        <f t="shared" si="103"/>
        <v>0</v>
      </c>
      <c r="FJ7" s="12">
        <f t="shared" si="104"/>
        <v>0</v>
      </c>
      <c r="FK7" s="188" t="str">
        <f t="shared" si="105"/>
        <v>0.0</v>
      </c>
      <c r="FL7" s="40" t="str">
        <f t="shared" si="106"/>
        <v>F</v>
      </c>
      <c r="FM7" s="41">
        <f t="shared" si="107"/>
        <v>0</v>
      </c>
      <c r="FN7" s="41" t="str">
        <f t="shared" si="108"/>
        <v>0.0</v>
      </c>
      <c r="FO7" s="42">
        <v>2</v>
      </c>
      <c r="FP7" s="43"/>
      <c r="FQ7" s="211">
        <v>0</v>
      </c>
      <c r="FR7" s="18"/>
      <c r="FS7" s="18"/>
      <c r="FT7" s="11">
        <f t="shared" si="109"/>
        <v>0</v>
      </c>
      <c r="FU7" s="12">
        <f t="shared" si="110"/>
        <v>0</v>
      </c>
      <c r="FV7" s="188" t="str">
        <f t="shared" si="111"/>
        <v>0.0</v>
      </c>
      <c r="FW7" s="40" t="str">
        <f t="shared" si="112"/>
        <v>F</v>
      </c>
      <c r="FX7" s="41">
        <f t="shared" si="113"/>
        <v>0</v>
      </c>
      <c r="FY7" s="41" t="str">
        <f t="shared" si="114"/>
        <v>0.0</v>
      </c>
      <c r="FZ7" s="42">
        <v>1</v>
      </c>
      <c r="GA7" s="224"/>
      <c r="GB7" s="140">
        <v>0</v>
      </c>
      <c r="GC7" s="230"/>
      <c r="GD7" s="230"/>
      <c r="GE7" s="11">
        <f t="shared" si="115"/>
        <v>0</v>
      </c>
      <c r="GF7" s="12">
        <f t="shared" si="116"/>
        <v>0</v>
      </c>
      <c r="GG7" s="188" t="str">
        <f t="shared" si="117"/>
        <v>0.0</v>
      </c>
      <c r="GH7" s="40" t="str">
        <f t="shared" si="118"/>
        <v>F</v>
      </c>
      <c r="GI7" s="41">
        <f t="shared" si="119"/>
        <v>0</v>
      </c>
      <c r="GJ7" s="41" t="str">
        <f t="shared" si="120"/>
        <v>0.0</v>
      </c>
      <c r="GK7" s="42">
        <v>1</v>
      </c>
      <c r="GL7" s="43"/>
      <c r="GM7" s="238"/>
      <c r="GN7" s="65"/>
      <c r="GO7" s="18"/>
      <c r="GP7" s="11">
        <f t="shared" si="55"/>
        <v>0</v>
      </c>
      <c r="GQ7" s="12">
        <f t="shared" si="56"/>
        <v>0</v>
      </c>
      <c r="GR7" s="188" t="str">
        <f t="shared" si="57"/>
        <v>0.0</v>
      </c>
      <c r="GS7" s="40" t="str">
        <f t="shared" si="58"/>
        <v>F</v>
      </c>
      <c r="GT7" s="41">
        <f t="shared" si="59"/>
        <v>0</v>
      </c>
      <c r="GU7" s="41" t="str">
        <f t="shared" si="60"/>
        <v>0.0</v>
      </c>
      <c r="GV7" s="42">
        <v>4</v>
      </c>
      <c r="GW7" s="43"/>
      <c r="GX7" s="148"/>
      <c r="GY7" s="18"/>
      <c r="GZ7" s="18"/>
      <c r="HA7" s="11">
        <f t="shared" si="61"/>
        <v>0</v>
      </c>
      <c r="HB7" s="12">
        <f t="shared" si="62"/>
        <v>0</v>
      </c>
      <c r="HC7" s="188" t="str">
        <f t="shared" si="63"/>
        <v>0.0</v>
      </c>
      <c r="HD7" s="40" t="str">
        <f t="shared" si="64"/>
        <v>F</v>
      </c>
      <c r="HE7" s="41">
        <f t="shared" si="65"/>
        <v>0</v>
      </c>
      <c r="HF7" s="41" t="str">
        <f t="shared" si="66"/>
        <v>0.0</v>
      </c>
      <c r="HG7" s="18"/>
      <c r="HH7" s="172"/>
      <c r="HI7" s="76">
        <f t="shared" si="67"/>
        <v>16</v>
      </c>
      <c r="HJ7" s="77">
        <f t="shared" si="68"/>
        <v>0</v>
      </c>
      <c r="HK7" s="78" t="str">
        <f t="shared" si="69"/>
        <v>0.00</v>
      </c>
      <c r="HL7" s="265"/>
      <c r="HM7" s="265"/>
      <c r="HN7" s="265"/>
      <c r="HO7" s="265"/>
      <c r="HP7" s="265"/>
      <c r="HQ7" s="265"/>
      <c r="HR7" s="265"/>
      <c r="HS7" s="265"/>
      <c r="HT7" s="265"/>
      <c r="HU7" s="265"/>
      <c r="HV7" s="265"/>
      <c r="HW7" s="265"/>
      <c r="HX7" s="265"/>
      <c r="HY7" s="265"/>
      <c r="HZ7" s="265"/>
    </row>
    <row r="8" spans="1:219" ht="21" customHeight="1">
      <c r="A8" s="64">
        <v>9</v>
      </c>
      <c r="B8" s="109" t="s">
        <v>56</v>
      </c>
      <c r="C8" s="110" t="s">
        <v>121</v>
      </c>
      <c r="D8" s="115" t="s">
        <v>122</v>
      </c>
      <c r="E8" s="117" t="s">
        <v>123</v>
      </c>
      <c r="F8" s="243" t="s">
        <v>251</v>
      </c>
      <c r="G8" s="108" t="s">
        <v>148</v>
      </c>
      <c r="H8" s="121" t="s">
        <v>10</v>
      </c>
      <c r="I8" s="137" t="s">
        <v>164</v>
      </c>
      <c r="J8" s="88">
        <v>6</v>
      </c>
      <c r="K8" s="40" t="str">
        <f t="shared" si="0"/>
        <v>C</v>
      </c>
      <c r="L8" s="41">
        <f t="shared" si="1"/>
        <v>2</v>
      </c>
      <c r="M8" s="54" t="str">
        <f t="shared" si="2"/>
        <v>2.0</v>
      </c>
      <c r="N8" s="60">
        <v>6</v>
      </c>
      <c r="O8" s="40" t="str">
        <f t="shared" si="3"/>
        <v>C</v>
      </c>
      <c r="P8" s="41">
        <f t="shared" si="4"/>
        <v>2</v>
      </c>
      <c r="Q8" s="54" t="str">
        <f t="shared" si="5"/>
        <v>2.0</v>
      </c>
      <c r="R8" s="66">
        <v>7.3</v>
      </c>
      <c r="S8" s="104">
        <v>8</v>
      </c>
      <c r="T8" s="104"/>
      <c r="U8" s="11">
        <f t="shared" si="6"/>
        <v>7.7</v>
      </c>
      <c r="V8" s="12">
        <f t="shared" si="7"/>
        <v>7.7</v>
      </c>
      <c r="W8" s="188" t="str">
        <f t="shared" si="8"/>
        <v>7.7</v>
      </c>
      <c r="X8" s="40" t="str">
        <f t="shared" si="9"/>
        <v>B</v>
      </c>
      <c r="Y8" s="41">
        <f t="shared" si="10"/>
        <v>3</v>
      </c>
      <c r="Z8" s="41" t="str">
        <f t="shared" si="11"/>
        <v>3.0</v>
      </c>
      <c r="AA8" s="42">
        <v>2</v>
      </c>
      <c r="AB8" s="43">
        <v>2</v>
      </c>
      <c r="AC8" s="84">
        <v>7</v>
      </c>
      <c r="AD8" s="104">
        <v>6</v>
      </c>
      <c r="AE8" s="104"/>
      <c r="AF8" s="11">
        <f t="shared" si="12"/>
        <v>6.4</v>
      </c>
      <c r="AG8" s="12">
        <f t="shared" si="13"/>
        <v>6.4</v>
      </c>
      <c r="AH8" s="188" t="str">
        <f t="shared" si="14"/>
        <v>6.4</v>
      </c>
      <c r="AI8" s="40" t="str">
        <f t="shared" si="15"/>
        <v>C</v>
      </c>
      <c r="AJ8" s="41">
        <f t="shared" si="16"/>
        <v>2</v>
      </c>
      <c r="AK8" s="41" t="str">
        <f t="shared" si="17"/>
        <v>2.0</v>
      </c>
      <c r="AL8" s="42">
        <v>2</v>
      </c>
      <c r="AM8" s="43">
        <v>2</v>
      </c>
      <c r="AN8" s="60">
        <v>6.3</v>
      </c>
      <c r="AO8" s="62">
        <v>6</v>
      </c>
      <c r="AP8" s="62"/>
      <c r="AQ8" s="11">
        <f t="shared" si="18"/>
        <v>6.1</v>
      </c>
      <c r="AR8" s="12">
        <f t="shared" si="19"/>
        <v>6.1</v>
      </c>
      <c r="AS8" s="188" t="str">
        <f t="shared" si="20"/>
        <v>6.1</v>
      </c>
      <c r="AT8" s="40" t="str">
        <f t="shared" si="21"/>
        <v>C</v>
      </c>
      <c r="AU8" s="41">
        <f t="shared" si="22"/>
        <v>2</v>
      </c>
      <c r="AV8" s="41" t="str">
        <f t="shared" si="23"/>
        <v>2.0</v>
      </c>
      <c r="AW8" s="42">
        <v>3</v>
      </c>
      <c r="AX8" s="43">
        <v>3</v>
      </c>
      <c r="AY8" s="98">
        <v>8.2</v>
      </c>
      <c r="AZ8" s="103">
        <v>8</v>
      </c>
      <c r="BA8" s="103"/>
      <c r="BB8" s="11">
        <f t="shared" si="70"/>
        <v>8.1</v>
      </c>
      <c r="BC8" s="12">
        <f t="shared" si="71"/>
        <v>8.1</v>
      </c>
      <c r="BD8" s="188" t="str">
        <f t="shared" si="24"/>
        <v>8.1</v>
      </c>
      <c r="BE8" s="40" t="str">
        <f t="shared" si="72"/>
        <v>B+</v>
      </c>
      <c r="BF8" s="41">
        <f t="shared" si="73"/>
        <v>3.5</v>
      </c>
      <c r="BG8" s="41" t="str">
        <f t="shared" si="74"/>
        <v>3.5</v>
      </c>
      <c r="BH8" s="42">
        <v>2</v>
      </c>
      <c r="BI8" s="152">
        <v>2</v>
      </c>
      <c r="BJ8" s="55">
        <v>6.8</v>
      </c>
      <c r="BK8" s="166">
        <v>5</v>
      </c>
      <c r="BL8" s="161"/>
      <c r="BM8" s="11">
        <f t="shared" si="75"/>
        <v>5.7</v>
      </c>
      <c r="BN8" s="12">
        <f t="shared" si="76"/>
        <v>5.7</v>
      </c>
      <c r="BO8" s="40" t="str">
        <f t="shared" si="77"/>
        <v>C</v>
      </c>
      <c r="BP8" s="41">
        <f t="shared" si="78"/>
        <v>2</v>
      </c>
      <c r="BQ8" s="41" t="str">
        <f t="shared" si="79"/>
        <v>2.0</v>
      </c>
      <c r="BR8" s="161"/>
      <c r="BS8" s="43"/>
      <c r="BT8" s="11">
        <v>8.2</v>
      </c>
      <c r="BU8" s="166">
        <v>9</v>
      </c>
      <c r="BV8" s="161"/>
      <c r="BW8" s="81">
        <f t="shared" si="80"/>
        <v>8.7</v>
      </c>
      <c r="BX8" s="82">
        <f t="shared" si="81"/>
        <v>8.7</v>
      </c>
      <c r="BY8" s="58" t="str">
        <f t="shared" si="82"/>
        <v>A</v>
      </c>
      <c r="BZ8" s="59">
        <f t="shared" si="83"/>
        <v>4</v>
      </c>
      <c r="CA8" s="59" t="str">
        <f t="shared" si="84"/>
        <v>4.0</v>
      </c>
      <c r="CB8" s="161"/>
      <c r="CC8" s="43"/>
      <c r="CD8" s="165">
        <f t="shared" si="88"/>
        <v>7.199999999999999</v>
      </c>
      <c r="CE8" s="188" t="str">
        <f t="shared" si="25"/>
        <v>7.2</v>
      </c>
      <c r="CF8" s="58" t="str">
        <f t="shared" si="85"/>
        <v>B</v>
      </c>
      <c r="CG8" s="59">
        <f t="shared" si="86"/>
        <v>3</v>
      </c>
      <c r="CH8" s="59" t="str">
        <f t="shared" si="87"/>
        <v>3.0</v>
      </c>
      <c r="CI8" s="42">
        <v>3</v>
      </c>
      <c r="CJ8" s="43">
        <v>3</v>
      </c>
      <c r="CK8" s="29">
        <v>7.1</v>
      </c>
      <c r="CL8" s="65">
        <v>4</v>
      </c>
      <c r="CM8" s="65"/>
      <c r="CN8" s="11">
        <f t="shared" si="26"/>
        <v>5.2</v>
      </c>
      <c r="CO8" s="12">
        <f t="shared" si="27"/>
        <v>5.2</v>
      </c>
      <c r="CP8" s="188" t="str">
        <f t="shared" si="28"/>
        <v>5.2</v>
      </c>
      <c r="CQ8" s="40" t="str">
        <f t="shared" si="29"/>
        <v>D+</v>
      </c>
      <c r="CR8" s="59">
        <f t="shared" si="89"/>
        <v>1.5</v>
      </c>
      <c r="CS8" s="59" t="str">
        <f t="shared" si="90"/>
        <v>1.5</v>
      </c>
      <c r="CT8" s="42">
        <v>3</v>
      </c>
      <c r="CU8" s="43">
        <v>3</v>
      </c>
      <c r="CV8" s="55">
        <v>8</v>
      </c>
      <c r="CW8" s="65">
        <v>7</v>
      </c>
      <c r="CX8" s="65"/>
      <c r="CY8" s="11">
        <f t="shared" si="30"/>
        <v>7.4</v>
      </c>
      <c r="CZ8" s="12">
        <f t="shared" si="31"/>
        <v>7.4</v>
      </c>
      <c r="DA8" s="188" t="str">
        <f t="shared" si="32"/>
        <v>7.4</v>
      </c>
      <c r="DB8" s="40" t="str">
        <f t="shared" si="33"/>
        <v>B</v>
      </c>
      <c r="DC8" s="41">
        <f t="shared" si="34"/>
        <v>3</v>
      </c>
      <c r="DD8" s="41" t="str">
        <f t="shared" si="35"/>
        <v>3.0</v>
      </c>
      <c r="DE8" s="42">
        <v>1</v>
      </c>
      <c r="DF8" s="83">
        <v>1</v>
      </c>
      <c r="DG8" s="76">
        <f t="shared" si="36"/>
        <v>16</v>
      </c>
      <c r="DH8" s="77">
        <f t="shared" si="37"/>
        <v>2.46875</v>
      </c>
      <c r="DI8" s="78" t="str">
        <f t="shared" si="38"/>
        <v>2.47</v>
      </c>
      <c r="DJ8" s="2" t="str">
        <f t="shared" si="39"/>
        <v>Lên lớp</v>
      </c>
      <c r="DK8" s="79">
        <f t="shared" si="40"/>
        <v>16</v>
      </c>
      <c r="DL8" s="80">
        <f t="shared" si="41"/>
        <v>2.46875</v>
      </c>
      <c r="DM8" s="2" t="str">
        <f t="shared" si="42"/>
        <v>Lên lớp</v>
      </c>
      <c r="DN8" s="61">
        <v>8.3</v>
      </c>
      <c r="DO8" s="86">
        <v>6</v>
      </c>
      <c r="DP8" s="86"/>
      <c r="DQ8" s="11">
        <f t="shared" si="50"/>
        <v>6.9</v>
      </c>
      <c r="DR8" s="12">
        <f t="shared" si="51"/>
        <v>6.9</v>
      </c>
      <c r="DS8" s="188" t="str">
        <f t="shared" si="43"/>
        <v>6.9</v>
      </c>
      <c r="DT8" s="40" t="str">
        <f t="shared" si="52"/>
        <v>C+</v>
      </c>
      <c r="DU8" s="41">
        <f t="shared" si="53"/>
        <v>2.5</v>
      </c>
      <c r="DV8" s="41" t="str">
        <f t="shared" si="54"/>
        <v>2.5</v>
      </c>
      <c r="DW8" s="42">
        <v>2</v>
      </c>
      <c r="DX8" s="43">
        <v>2</v>
      </c>
      <c r="DY8" s="69">
        <v>7.6</v>
      </c>
      <c r="DZ8" s="65">
        <v>7</v>
      </c>
      <c r="EA8" s="65"/>
      <c r="EB8" s="11">
        <f t="shared" si="44"/>
        <v>7.2</v>
      </c>
      <c r="EC8" s="12">
        <f t="shared" si="45"/>
        <v>7.2</v>
      </c>
      <c r="ED8" s="188" t="str">
        <f t="shared" si="46"/>
        <v>7.2</v>
      </c>
      <c r="EE8" s="40" t="str">
        <f t="shared" si="47"/>
        <v>B</v>
      </c>
      <c r="EF8" s="41">
        <f t="shared" si="48"/>
        <v>3</v>
      </c>
      <c r="EG8" s="41" t="str">
        <f t="shared" si="49"/>
        <v>3.0</v>
      </c>
      <c r="EH8" s="42">
        <v>2</v>
      </c>
      <c r="EI8" s="43">
        <v>2</v>
      </c>
      <c r="EJ8" s="251">
        <v>5</v>
      </c>
      <c r="EK8" s="65">
        <v>8</v>
      </c>
      <c r="EL8" s="18"/>
      <c r="EM8" s="11">
        <f t="shared" si="91"/>
        <v>6.8</v>
      </c>
      <c r="EN8" s="12">
        <f t="shared" si="92"/>
        <v>6.8</v>
      </c>
      <c r="EO8" s="188" t="str">
        <f t="shared" si="93"/>
        <v>6.8</v>
      </c>
      <c r="EP8" s="40" t="str">
        <f t="shared" si="94"/>
        <v>C+</v>
      </c>
      <c r="EQ8" s="41">
        <f t="shared" si="95"/>
        <v>2.5</v>
      </c>
      <c r="ER8" s="41" t="str">
        <f t="shared" si="96"/>
        <v>2.5</v>
      </c>
      <c r="ES8" s="42">
        <v>2</v>
      </c>
      <c r="ET8" s="152">
        <v>2</v>
      </c>
      <c r="EU8" s="148">
        <v>7.3</v>
      </c>
      <c r="EV8" s="65">
        <v>8</v>
      </c>
      <c r="EW8" s="18"/>
      <c r="EX8" s="11">
        <f t="shared" si="97"/>
        <v>7.7</v>
      </c>
      <c r="EY8" s="12">
        <f t="shared" si="98"/>
        <v>7.7</v>
      </c>
      <c r="EZ8" s="188" t="str">
        <f t="shared" si="99"/>
        <v>7.7</v>
      </c>
      <c r="FA8" s="40" t="str">
        <f t="shared" si="100"/>
        <v>B</v>
      </c>
      <c r="FB8" s="41">
        <f t="shared" si="101"/>
        <v>3</v>
      </c>
      <c r="FC8" s="41" t="str">
        <f t="shared" si="102"/>
        <v>3.0</v>
      </c>
      <c r="FD8" s="42">
        <v>2</v>
      </c>
      <c r="FE8" s="43">
        <v>2</v>
      </c>
      <c r="FF8" s="55">
        <v>7.3</v>
      </c>
      <c r="FG8" s="65">
        <v>8</v>
      </c>
      <c r="FH8" s="18"/>
      <c r="FI8" s="11">
        <f t="shared" si="103"/>
        <v>7.7</v>
      </c>
      <c r="FJ8" s="12">
        <f t="shared" si="104"/>
        <v>7.7</v>
      </c>
      <c r="FK8" s="188" t="str">
        <f t="shared" si="105"/>
        <v>7.7</v>
      </c>
      <c r="FL8" s="40" t="str">
        <f t="shared" si="106"/>
        <v>B</v>
      </c>
      <c r="FM8" s="41">
        <f t="shared" si="107"/>
        <v>3</v>
      </c>
      <c r="FN8" s="41" t="str">
        <f t="shared" si="108"/>
        <v>3.0</v>
      </c>
      <c r="FO8" s="42">
        <v>2</v>
      </c>
      <c r="FP8" s="43">
        <v>2</v>
      </c>
      <c r="FQ8" s="148">
        <v>8</v>
      </c>
      <c r="FR8" s="65">
        <v>8</v>
      </c>
      <c r="FS8" s="18"/>
      <c r="FT8" s="11">
        <f t="shared" si="109"/>
        <v>8</v>
      </c>
      <c r="FU8" s="12">
        <f t="shared" si="110"/>
        <v>8</v>
      </c>
      <c r="FV8" s="188" t="str">
        <f t="shared" si="111"/>
        <v>8.0</v>
      </c>
      <c r="FW8" s="40" t="str">
        <f t="shared" si="112"/>
        <v>B+</v>
      </c>
      <c r="FX8" s="41">
        <f t="shared" si="113"/>
        <v>3.5</v>
      </c>
      <c r="FY8" s="41" t="str">
        <f t="shared" si="114"/>
        <v>3.5</v>
      </c>
      <c r="FZ8" s="42">
        <v>1</v>
      </c>
      <c r="GA8" s="224">
        <v>1</v>
      </c>
      <c r="GB8" s="29">
        <v>7</v>
      </c>
      <c r="GC8" s="230">
        <v>7.5</v>
      </c>
      <c r="GD8" s="230"/>
      <c r="GE8" s="11">
        <f t="shared" si="115"/>
        <v>7.3</v>
      </c>
      <c r="GF8" s="12">
        <f t="shared" si="116"/>
        <v>7.3</v>
      </c>
      <c r="GG8" s="188" t="str">
        <f t="shared" si="117"/>
        <v>7.3</v>
      </c>
      <c r="GH8" s="40" t="str">
        <f t="shared" si="118"/>
        <v>B</v>
      </c>
      <c r="GI8" s="41">
        <f t="shared" si="119"/>
        <v>3</v>
      </c>
      <c r="GJ8" s="41" t="str">
        <f t="shared" si="120"/>
        <v>3.0</v>
      </c>
      <c r="GK8" s="42">
        <v>1</v>
      </c>
      <c r="GL8" s="43">
        <v>1</v>
      </c>
      <c r="GM8" s="239">
        <v>7</v>
      </c>
      <c r="GN8" s="65">
        <v>5</v>
      </c>
      <c r="GO8" s="18"/>
      <c r="GP8" s="11">
        <f t="shared" si="55"/>
        <v>5.8</v>
      </c>
      <c r="GQ8" s="12">
        <f t="shared" si="56"/>
        <v>5.8</v>
      </c>
      <c r="GR8" s="188" t="str">
        <f t="shared" si="57"/>
        <v>5.8</v>
      </c>
      <c r="GS8" s="40" t="str">
        <f t="shared" si="58"/>
        <v>C</v>
      </c>
      <c r="GT8" s="41">
        <f t="shared" si="59"/>
        <v>2</v>
      </c>
      <c r="GU8" s="41" t="str">
        <f t="shared" si="60"/>
        <v>2.0</v>
      </c>
      <c r="GV8" s="42">
        <v>4</v>
      </c>
      <c r="GW8" s="43">
        <v>4</v>
      </c>
      <c r="GX8" s="148">
        <v>8.5</v>
      </c>
      <c r="GY8" s="18">
        <v>7.2</v>
      </c>
      <c r="GZ8" s="18"/>
      <c r="HA8" s="11">
        <f t="shared" si="61"/>
        <v>7.7</v>
      </c>
      <c r="HB8" s="12">
        <f t="shared" si="62"/>
        <v>7.7</v>
      </c>
      <c r="HC8" s="188" t="str">
        <f t="shared" si="63"/>
        <v>7.7</v>
      </c>
      <c r="HD8" s="40" t="str">
        <f t="shared" si="64"/>
        <v>B</v>
      </c>
      <c r="HE8" s="41">
        <f t="shared" si="65"/>
        <v>3</v>
      </c>
      <c r="HF8" s="41" t="str">
        <f t="shared" si="66"/>
        <v>3.0</v>
      </c>
      <c r="HG8" s="42">
        <v>5</v>
      </c>
      <c r="HH8" s="43">
        <v>5</v>
      </c>
      <c r="HI8" s="76">
        <f t="shared" si="67"/>
        <v>21</v>
      </c>
      <c r="HJ8" s="77">
        <f t="shared" si="68"/>
        <v>2.738095238095238</v>
      </c>
      <c r="HK8" s="78" t="str">
        <f t="shared" si="69"/>
        <v>2.74</v>
      </c>
    </row>
    <row r="9" spans="1:219" ht="21" customHeight="1">
      <c r="A9" s="64">
        <v>10</v>
      </c>
      <c r="B9" s="109" t="s">
        <v>56</v>
      </c>
      <c r="C9" s="110" t="s">
        <v>124</v>
      </c>
      <c r="D9" s="115" t="s">
        <v>125</v>
      </c>
      <c r="E9" s="267" t="s">
        <v>126</v>
      </c>
      <c r="F9" s="18"/>
      <c r="G9" s="108" t="s">
        <v>149</v>
      </c>
      <c r="H9" s="121" t="s">
        <v>10</v>
      </c>
      <c r="I9" s="137" t="s">
        <v>165</v>
      </c>
      <c r="J9" s="236"/>
      <c r="K9" s="40" t="str">
        <f t="shared" si="0"/>
        <v>F</v>
      </c>
      <c r="L9" s="41">
        <f t="shared" si="1"/>
        <v>0</v>
      </c>
      <c r="M9" s="54" t="str">
        <f t="shared" si="2"/>
        <v>0.0</v>
      </c>
      <c r="N9" s="60">
        <v>6.7</v>
      </c>
      <c r="O9" s="40" t="str">
        <f t="shared" si="3"/>
        <v>C+</v>
      </c>
      <c r="P9" s="41">
        <f t="shared" si="4"/>
        <v>2.5</v>
      </c>
      <c r="Q9" s="54" t="str">
        <f t="shared" si="5"/>
        <v>2.5</v>
      </c>
      <c r="R9" s="66">
        <v>8.3</v>
      </c>
      <c r="S9" s="104">
        <v>9</v>
      </c>
      <c r="T9" s="104"/>
      <c r="U9" s="11">
        <f t="shared" si="6"/>
        <v>8.7</v>
      </c>
      <c r="V9" s="12">
        <f t="shared" si="7"/>
        <v>8.7</v>
      </c>
      <c r="W9" s="188" t="str">
        <f t="shared" si="8"/>
        <v>8.7</v>
      </c>
      <c r="X9" s="40" t="str">
        <f t="shared" si="9"/>
        <v>A</v>
      </c>
      <c r="Y9" s="41">
        <f t="shared" si="10"/>
        <v>4</v>
      </c>
      <c r="Z9" s="41" t="str">
        <f t="shared" si="11"/>
        <v>4.0</v>
      </c>
      <c r="AA9" s="42">
        <v>2</v>
      </c>
      <c r="AB9" s="43">
        <v>2</v>
      </c>
      <c r="AC9" s="84">
        <v>7.7</v>
      </c>
      <c r="AD9" s="104">
        <v>8</v>
      </c>
      <c r="AE9" s="104"/>
      <c r="AF9" s="11">
        <f t="shared" si="12"/>
        <v>7.9</v>
      </c>
      <c r="AG9" s="12">
        <f t="shared" si="13"/>
        <v>7.9</v>
      </c>
      <c r="AH9" s="188" t="str">
        <f t="shared" si="14"/>
        <v>7.9</v>
      </c>
      <c r="AI9" s="40" t="str">
        <f t="shared" si="15"/>
        <v>B</v>
      </c>
      <c r="AJ9" s="41">
        <f t="shared" si="16"/>
        <v>3</v>
      </c>
      <c r="AK9" s="41" t="str">
        <f t="shared" si="17"/>
        <v>3.0</v>
      </c>
      <c r="AL9" s="42">
        <v>2</v>
      </c>
      <c r="AM9" s="43">
        <v>2</v>
      </c>
      <c r="AN9" s="60">
        <v>6.4</v>
      </c>
      <c r="AO9" s="62">
        <v>3</v>
      </c>
      <c r="AP9" s="62"/>
      <c r="AQ9" s="11">
        <f t="shared" si="18"/>
        <v>4.4</v>
      </c>
      <c r="AR9" s="12">
        <f t="shared" si="19"/>
        <v>4.4</v>
      </c>
      <c r="AS9" s="188" t="str">
        <f t="shared" si="20"/>
        <v>4.4</v>
      </c>
      <c r="AT9" s="40" t="str">
        <f t="shared" si="21"/>
        <v>D</v>
      </c>
      <c r="AU9" s="41">
        <f t="shared" si="22"/>
        <v>1</v>
      </c>
      <c r="AV9" s="41" t="str">
        <f t="shared" si="23"/>
        <v>1.0</v>
      </c>
      <c r="AW9" s="42">
        <v>3</v>
      </c>
      <c r="AX9" s="43">
        <v>3</v>
      </c>
      <c r="AY9" s="99">
        <v>8.2</v>
      </c>
      <c r="AZ9" s="104">
        <v>7</v>
      </c>
      <c r="BA9" s="104"/>
      <c r="BB9" s="11">
        <f t="shared" si="70"/>
        <v>7.5</v>
      </c>
      <c r="BC9" s="12">
        <f t="shared" si="71"/>
        <v>7.5</v>
      </c>
      <c r="BD9" s="188" t="str">
        <f t="shared" si="24"/>
        <v>7.5</v>
      </c>
      <c r="BE9" s="40" t="str">
        <f t="shared" si="72"/>
        <v>B</v>
      </c>
      <c r="BF9" s="41">
        <f t="shared" si="73"/>
        <v>3</v>
      </c>
      <c r="BG9" s="41" t="str">
        <f t="shared" si="74"/>
        <v>3.0</v>
      </c>
      <c r="BH9" s="42">
        <v>2</v>
      </c>
      <c r="BI9" s="152">
        <v>2</v>
      </c>
      <c r="BJ9" s="55">
        <v>7</v>
      </c>
      <c r="BK9" s="166">
        <v>2</v>
      </c>
      <c r="BL9" s="161"/>
      <c r="BM9" s="11">
        <f t="shared" si="75"/>
        <v>4</v>
      </c>
      <c r="BN9" s="12">
        <f t="shared" si="76"/>
        <v>4</v>
      </c>
      <c r="BO9" s="40" t="str">
        <f t="shared" si="77"/>
        <v>D</v>
      </c>
      <c r="BP9" s="41">
        <f t="shared" si="78"/>
        <v>1</v>
      </c>
      <c r="BQ9" s="41" t="str">
        <f t="shared" si="79"/>
        <v>1.0</v>
      </c>
      <c r="BR9" s="161"/>
      <c r="BS9" s="43"/>
      <c r="BT9" s="11">
        <v>7.8</v>
      </c>
      <c r="BU9" s="166">
        <v>9</v>
      </c>
      <c r="BV9" s="161"/>
      <c r="BW9" s="81">
        <f t="shared" si="80"/>
        <v>8.5</v>
      </c>
      <c r="BX9" s="82">
        <f t="shared" si="81"/>
        <v>8.5</v>
      </c>
      <c r="BY9" s="58" t="str">
        <f t="shared" si="82"/>
        <v>A</v>
      </c>
      <c r="BZ9" s="59">
        <f t="shared" si="83"/>
        <v>4</v>
      </c>
      <c r="CA9" s="59" t="str">
        <f t="shared" si="84"/>
        <v>4.0</v>
      </c>
      <c r="CB9" s="161"/>
      <c r="CC9" s="43"/>
      <c r="CD9" s="165">
        <f t="shared" si="88"/>
        <v>6.25</v>
      </c>
      <c r="CE9" s="188" t="str">
        <f t="shared" si="25"/>
        <v>6.3</v>
      </c>
      <c r="CF9" s="58" t="str">
        <f t="shared" si="85"/>
        <v>C</v>
      </c>
      <c r="CG9" s="59">
        <f t="shared" si="86"/>
        <v>2</v>
      </c>
      <c r="CH9" s="59" t="str">
        <f t="shared" si="87"/>
        <v>2.0</v>
      </c>
      <c r="CI9" s="42">
        <v>3</v>
      </c>
      <c r="CJ9" s="43">
        <v>3</v>
      </c>
      <c r="CK9" s="29">
        <v>7</v>
      </c>
      <c r="CL9" s="65">
        <v>5</v>
      </c>
      <c r="CM9" s="65"/>
      <c r="CN9" s="11">
        <f t="shared" si="26"/>
        <v>5.8</v>
      </c>
      <c r="CO9" s="12">
        <f t="shared" si="27"/>
        <v>5.8</v>
      </c>
      <c r="CP9" s="188" t="str">
        <f t="shared" si="28"/>
        <v>5.8</v>
      </c>
      <c r="CQ9" s="40" t="str">
        <f t="shared" si="29"/>
        <v>C</v>
      </c>
      <c r="CR9" s="59">
        <f t="shared" si="89"/>
        <v>2</v>
      </c>
      <c r="CS9" s="59" t="str">
        <f t="shared" si="90"/>
        <v>2.0</v>
      </c>
      <c r="CT9" s="42">
        <v>3</v>
      </c>
      <c r="CU9" s="43">
        <v>3</v>
      </c>
      <c r="CV9" s="55">
        <v>7.3</v>
      </c>
      <c r="CW9" s="65">
        <v>8</v>
      </c>
      <c r="CX9" s="65"/>
      <c r="CY9" s="11">
        <f aca="true" t="shared" si="121" ref="CY9:CY15">ROUND((CV9*0.4+CW9*0.6),1)</f>
        <v>7.7</v>
      </c>
      <c r="CZ9" s="12">
        <f aca="true" t="shared" si="122" ref="CZ9:CZ15">ROUND(MAX((CV9*0.4+CW9*0.6),(CV9*0.4+CX9*0.6)),1)</f>
        <v>7.7</v>
      </c>
      <c r="DA9" s="188" t="str">
        <f t="shared" si="32"/>
        <v>7.7</v>
      </c>
      <c r="DB9" s="40" t="str">
        <f aca="true" t="shared" si="123" ref="DB9:DB14">IF(CZ9&gt;=8.5,"A",IF(CZ9&gt;=8,"B+",IF(CZ9&gt;=7,"B",IF(CZ9&gt;=6.5,"C+",IF(CZ9&gt;=5.5,"C",IF(CZ9&gt;=5,"D+",IF(CZ9&gt;=4,"D","F")))))))</f>
        <v>B</v>
      </c>
      <c r="DC9" s="41">
        <f aca="true" t="shared" si="124" ref="DC9:DC14">IF(DB9="A",4,IF(DB9="B+",3.5,IF(DB9="B",3,IF(DB9="C+",2.5,IF(DB9="C",2,IF(DB9="D+",1.5,IF(DB9="D",1,0)))))))</f>
        <v>3</v>
      </c>
      <c r="DD9" s="41" t="str">
        <f aca="true" t="shared" si="125" ref="DD9:DD14">TEXT(DC9,"0.0")</f>
        <v>3.0</v>
      </c>
      <c r="DE9" s="42">
        <v>1</v>
      </c>
      <c r="DF9" s="83">
        <v>1</v>
      </c>
      <c r="DG9" s="76">
        <f t="shared" si="36"/>
        <v>16</v>
      </c>
      <c r="DH9" s="77">
        <f t="shared" si="37"/>
        <v>2.375</v>
      </c>
      <c r="DI9" s="78" t="str">
        <f t="shared" si="38"/>
        <v>2.38</v>
      </c>
      <c r="DJ9" s="2" t="str">
        <f t="shared" si="39"/>
        <v>Lên lớp</v>
      </c>
      <c r="DK9" s="79">
        <f t="shared" si="40"/>
        <v>16</v>
      </c>
      <c r="DL9" s="80">
        <f t="shared" si="41"/>
        <v>2.375</v>
      </c>
      <c r="DM9" s="2" t="str">
        <f t="shared" si="42"/>
        <v>Lên lớp</v>
      </c>
      <c r="DN9" s="60"/>
      <c r="DO9" s="62"/>
      <c r="DP9" s="62"/>
      <c r="DQ9" s="11">
        <f t="shared" si="50"/>
        <v>0</v>
      </c>
      <c r="DR9" s="12">
        <f t="shared" si="51"/>
        <v>0</v>
      </c>
      <c r="DS9" s="188" t="str">
        <f t="shared" si="43"/>
        <v>0.0</v>
      </c>
      <c r="DT9" s="40" t="str">
        <f t="shared" si="52"/>
        <v>F</v>
      </c>
      <c r="DU9" s="41">
        <f t="shared" si="53"/>
        <v>0</v>
      </c>
      <c r="DV9" s="41" t="str">
        <f t="shared" si="54"/>
        <v>0.0</v>
      </c>
      <c r="DW9" s="42">
        <v>2</v>
      </c>
      <c r="DX9" s="43"/>
      <c r="DY9" s="217">
        <v>0</v>
      </c>
      <c r="DZ9" s="65"/>
      <c r="EA9" s="65"/>
      <c r="EB9" s="11">
        <f aca="true" t="shared" si="126" ref="EB9:EB14">ROUND((DY9*0.4+DZ9*0.6),1)</f>
        <v>0</v>
      </c>
      <c r="EC9" s="12">
        <f aca="true" t="shared" si="127" ref="EC9:EC14">ROUND(MAX((DY9*0.4+DZ9*0.6),(DY9*0.4+EA9*0.6)),1)</f>
        <v>0</v>
      </c>
      <c r="ED9" s="188" t="str">
        <f t="shared" si="46"/>
        <v>0.0</v>
      </c>
      <c r="EE9" s="40" t="str">
        <f aca="true" t="shared" si="128" ref="EE9:EE14">IF(EC9&gt;=8.5,"A",IF(EC9&gt;=8,"B+",IF(EC9&gt;=7,"B",IF(EC9&gt;=6.5,"C+",IF(EC9&gt;=5.5,"C",IF(EC9&gt;=5,"D+",IF(EC9&gt;=4,"D","F")))))))</f>
        <v>F</v>
      </c>
      <c r="EF9" s="41">
        <f aca="true" t="shared" si="129" ref="EF9:EF14">IF(EE9="A",4,IF(EE9="B+",3.5,IF(EE9="B",3,IF(EE9="C+",2.5,IF(EE9="C",2,IF(EE9="D+",1.5,IF(EE9="D",1,0)))))))</f>
        <v>0</v>
      </c>
      <c r="EG9" s="41" t="str">
        <f aca="true" t="shared" si="130" ref="EG9:EG14">TEXT(EF9,"0.0")</f>
        <v>0.0</v>
      </c>
      <c r="EH9" s="42">
        <v>2</v>
      </c>
      <c r="EI9" s="43"/>
      <c r="EJ9" s="250">
        <v>0</v>
      </c>
      <c r="EK9" s="65"/>
      <c r="EL9" s="18"/>
      <c r="EM9" s="11">
        <f t="shared" si="91"/>
        <v>0</v>
      </c>
      <c r="EN9" s="12">
        <f t="shared" si="92"/>
        <v>0</v>
      </c>
      <c r="EO9" s="188" t="str">
        <f t="shared" si="93"/>
        <v>0.0</v>
      </c>
      <c r="EP9" s="40" t="str">
        <f t="shared" si="94"/>
        <v>F</v>
      </c>
      <c r="EQ9" s="41">
        <f t="shared" si="95"/>
        <v>0</v>
      </c>
      <c r="ER9" s="41" t="str">
        <f t="shared" si="96"/>
        <v>0.0</v>
      </c>
      <c r="ES9" s="42">
        <v>2</v>
      </c>
      <c r="ET9" s="152"/>
      <c r="EU9" s="211">
        <v>0</v>
      </c>
      <c r="EV9" s="65"/>
      <c r="EW9" s="18"/>
      <c r="EX9" s="11">
        <f t="shared" si="97"/>
        <v>0</v>
      </c>
      <c r="EY9" s="12">
        <f t="shared" si="98"/>
        <v>0</v>
      </c>
      <c r="EZ9" s="188" t="str">
        <f t="shared" si="99"/>
        <v>0.0</v>
      </c>
      <c r="FA9" s="40" t="str">
        <f t="shared" si="100"/>
        <v>F</v>
      </c>
      <c r="FB9" s="41">
        <f t="shared" si="101"/>
        <v>0</v>
      </c>
      <c r="FC9" s="41" t="str">
        <f t="shared" si="102"/>
        <v>0.0</v>
      </c>
      <c r="FD9" s="42">
        <v>2</v>
      </c>
      <c r="FE9" s="43"/>
      <c r="FF9" s="149">
        <v>0</v>
      </c>
      <c r="FG9" s="65"/>
      <c r="FH9" s="18"/>
      <c r="FI9" s="11">
        <f t="shared" si="103"/>
        <v>0</v>
      </c>
      <c r="FJ9" s="12">
        <f t="shared" si="104"/>
        <v>0</v>
      </c>
      <c r="FK9" s="188" t="str">
        <f t="shared" si="105"/>
        <v>0.0</v>
      </c>
      <c r="FL9" s="40" t="str">
        <f t="shared" si="106"/>
        <v>F</v>
      </c>
      <c r="FM9" s="41">
        <f t="shared" si="107"/>
        <v>0</v>
      </c>
      <c r="FN9" s="41" t="str">
        <f t="shared" si="108"/>
        <v>0.0</v>
      </c>
      <c r="FO9" s="42">
        <v>2</v>
      </c>
      <c r="FP9" s="43"/>
      <c r="FQ9" s="211">
        <v>0</v>
      </c>
      <c r="FR9" s="18"/>
      <c r="FS9" s="18"/>
      <c r="FT9" s="11">
        <f t="shared" si="109"/>
        <v>0</v>
      </c>
      <c r="FU9" s="12">
        <f t="shared" si="110"/>
        <v>0</v>
      </c>
      <c r="FV9" s="188" t="str">
        <f t="shared" si="111"/>
        <v>0.0</v>
      </c>
      <c r="FW9" s="40" t="str">
        <f t="shared" si="112"/>
        <v>F</v>
      </c>
      <c r="FX9" s="41">
        <f t="shared" si="113"/>
        <v>0</v>
      </c>
      <c r="FY9" s="41" t="str">
        <f t="shared" si="114"/>
        <v>0.0</v>
      </c>
      <c r="FZ9" s="42">
        <v>1</v>
      </c>
      <c r="GA9" s="224"/>
      <c r="GB9" s="140">
        <v>0</v>
      </c>
      <c r="GC9" s="230"/>
      <c r="GD9" s="230"/>
      <c r="GE9" s="11">
        <f t="shared" si="115"/>
        <v>0</v>
      </c>
      <c r="GF9" s="12">
        <f t="shared" si="116"/>
        <v>0</v>
      </c>
      <c r="GG9" s="188" t="str">
        <f t="shared" si="117"/>
        <v>0.0</v>
      </c>
      <c r="GH9" s="40" t="str">
        <f t="shared" si="118"/>
        <v>F</v>
      </c>
      <c r="GI9" s="41">
        <f t="shared" si="119"/>
        <v>0</v>
      </c>
      <c r="GJ9" s="41" t="str">
        <f t="shared" si="120"/>
        <v>0.0</v>
      </c>
      <c r="GK9" s="42">
        <v>1</v>
      </c>
      <c r="GL9" s="43"/>
      <c r="GM9" s="239">
        <v>6</v>
      </c>
      <c r="GN9" s="65">
        <v>5</v>
      </c>
      <c r="GO9" s="18"/>
      <c r="GP9" s="11">
        <f t="shared" si="55"/>
        <v>5.4</v>
      </c>
      <c r="GQ9" s="12">
        <f t="shared" si="56"/>
        <v>5.4</v>
      </c>
      <c r="GR9" s="188" t="str">
        <f t="shared" si="57"/>
        <v>5.4</v>
      </c>
      <c r="GS9" s="40" t="str">
        <f t="shared" si="58"/>
        <v>D+</v>
      </c>
      <c r="GT9" s="41">
        <f t="shared" si="59"/>
        <v>1.5</v>
      </c>
      <c r="GU9" s="41" t="str">
        <f t="shared" si="60"/>
        <v>1.5</v>
      </c>
      <c r="GV9" s="42">
        <v>4</v>
      </c>
      <c r="GW9" s="43">
        <v>4</v>
      </c>
      <c r="GX9" s="148"/>
      <c r="GY9" s="18"/>
      <c r="GZ9" s="18"/>
      <c r="HA9" s="11">
        <f t="shared" si="61"/>
        <v>0</v>
      </c>
      <c r="HB9" s="12">
        <f t="shared" si="62"/>
        <v>0</v>
      </c>
      <c r="HC9" s="188" t="str">
        <f t="shared" si="63"/>
        <v>0.0</v>
      </c>
      <c r="HD9" s="40" t="str">
        <f t="shared" si="64"/>
        <v>F</v>
      </c>
      <c r="HE9" s="41">
        <f t="shared" si="65"/>
        <v>0</v>
      </c>
      <c r="HF9" s="41" t="str">
        <f t="shared" si="66"/>
        <v>0.0</v>
      </c>
      <c r="HG9" s="18"/>
      <c r="HH9" s="172"/>
      <c r="HI9" s="76">
        <f t="shared" si="67"/>
        <v>16</v>
      </c>
      <c r="HJ9" s="77">
        <f t="shared" si="68"/>
        <v>0.375</v>
      </c>
      <c r="HK9" s="78" t="str">
        <f t="shared" si="69"/>
        <v>0.38</v>
      </c>
    </row>
    <row r="10" spans="1:219" ht="21" customHeight="1">
      <c r="A10" s="64">
        <v>11</v>
      </c>
      <c r="B10" s="109" t="s">
        <v>56</v>
      </c>
      <c r="C10" s="110" t="s">
        <v>127</v>
      </c>
      <c r="D10" s="115" t="s">
        <v>128</v>
      </c>
      <c r="E10" s="119" t="s">
        <v>11</v>
      </c>
      <c r="F10" s="18"/>
      <c r="G10" s="108" t="s">
        <v>150</v>
      </c>
      <c r="H10" s="121" t="s">
        <v>10</v>
      </c>
      <c r="I10" s="137" t="s">
        <v>166</v>
      </c>
      <c r="J10" s="88">
        <v>6.5</v>
      </c>
      <c r="K10" s="40" t="str">
        <f t="shared" si="0"/>
        <v>C+</v>
      </c>
      <c r="L10" s="41">
        <f t="shared" si="1"/>
        <v>2.5</v>
      </c>
      <c r="M10" s="54" t="str">
        <f t="shared" si="2"/>
        <v>2.5</v>
      </c>
      <c r="N10" s="60">
        <v>7</v>
      </c>
      <c r="O10" s="40" t="str">
        <f t="shared" si="3"/>
        <v>B</v>
      </c>
      <c r="P10" s="41">
        <f t="shared" si="4"/>
        <v>3</v>
      </c>
      <c r="Q10" s="54" t="str">
        <f t="shared" si="5"/>
        <v>3.0</v>
      </c>
      <c r="R10" s="66">
        <v>7.7</v>
      </c>
      <c r="S10" s="104">
        <v>8</v>
      </c>
      <c r="T10" s="104"/>
      <c r="U10" s="11">
        <f t="shared" si="6"/>
        <v>7.9</v>
      </c>
      <c r="V10" s="12">
        <f t="shared" si="7"/>
        <v>7.9</v>
      </c>
      <c r="W10" s="188" t="str">
        <f t="shared" si="8"/>
        <v>7.9</v>
      </c>
      <c r="X10" s="40" t="str">
        <f t="shared" si="9"/>
        <v>B</v>
      </c>
      <c r="Y10" s="41">
        <f t="shared" si="10"/>
        <v>3</v>
      </c>
      <c r="Z10" s="41" t="str">
        <f t="shared" si="11"/>
        <v>3.0</v>
      </c>
      <c r="AA10" s="42">
        <v>2</v>
      </c>
      <c r="AB10" s="43">
        <v>2</v>
      </c>
      <c r="AC10" s="84">
        <v>8</v>
      </c>
      <c r="AD10" s="104">
        <v>7</v>
      </c>
      <c r="AE10" s="104"/>
      <c r="AF10" s="11">
        <f t="shared" si="12"/>
        <v>7.4</v>
      </c>
      <c r="AG10" s="12">
        <f t="shared" si="13"/>
        <v>7.4</v>
      </c>
      <c r="AH10" s="188" t="str">
        <f t="shared" si="14"/>
        <v>7.4</v>
      </c>
      <c r="AI10" s="40" t="str">
        <f t="shared" si="15"/>
        <v>B</v>
      </c>
      <c r="AJ10" s="41">
        <f t="shared" si="16"/>
        <v>3</v>
      </c>
      <c r="AK10" s="41" t="str">
        <f t="shared" si="17"/>
        <v>3.0</v>
      </c>
      <c r="AL10" s="42">
        <v>2</v>
      </c>
      <c r="AM10" s="43">
        <v>2</v>
      </c>
      <c r="AN10" s="60">
        <v>7.4</v>
      </c>
      <c r="AO10" s="62">
        <v>6</v>
      </c>
      <c r="AP10" s="62"/>
      <c r="AQ10" s="11">
        <f t="shared" si="18"/>
        <v>6.6</v>
      </c>
      <c r="AR10" s="12">
        <f t="shared" si="19"/>
        <v>6.6</v>
      </c>
      <c r="AS10" s="188" t="str">
        <f t="shared" si="20"/>
        <v>6.6</v>
      </c>
      <c r="AT10" s="40" t="str">
        <f t="shared" si="21"/>
        <v>C+</v>
      </c>
      <c r="AU10" s="41">
        <f t="shared" si="22"/>
        <v>2.5</v>
      </c>
      <c r="AV10" s="41" t="str">
        <f t="shared" si="23"/>
        <v>2.5</v>
      </c>
      <c r="AW10" s="42">
        <v>3</v>
      </c>
      <c r="AX10" s="43">
        <v>3</v>
      </c>
      <c r="AY10" s="99">
        <v>8.6</v>
      </c>
      <c r="AZ10" s="104">
        <v>8</v>
      </c>
      <c r="BA10" s="104"/>
      <c r="BB10" s="11">
        <f t="shared" si="70"/>
        <v>8.2</v>
      </c>
      <c r="BC10" s="12">
        <f t="shared" si="71"/>
        <v>8.2</v>
      </c>
      <c r="BD10" s="188" t="str">
        <f t="shared" si="24"/>
        <v>8.2</v>
      </c>
      <c r="BE10" s="40" t="str">
        <f t="shared" si="72"/>
        <v>B+</v>
      </c>
      <c r="BF10" s="41">
        <f t="shared" si="73"/>
        <v>3.5</v>
      </c>
      <c r="BG10" s="41" t="str">
        <f t="shared" si="74"/>
        <v>3.5</v>
      </c>
      <c r="BH10" s="42">
        <v>2</v>
      </c>
      <c r="BI10" s="152">
        <v>2</v>
      </c>
      <c r="BJ10" s="55">
        <v>8.6</v>
      </c>
      <c r="BK10" s="166">
        <v>8</v>
      </c>
      <c r="BL10" s="161"/>
      <c r="BM10" s="11">
        <f t="shared" si="75"/>
        <v>8.2</v>
      </c>
      <c r="BN10" s="12">
        <f t="shared" si="76"/>
        <v>8.2</v>
      </c>
      <c r="BO10" s="40" t="str">
        <f t="shared" si="77"/>
        <v>B+</v>
      </c>
      <c r="BP10" s="41">
        <f t="shared" si="78"/>
        <v>3.5</v>
      </c>
      <c r="BQ10" s="41" t="str">
        <f t="shared" si="79"/>
        <v>3.5</v>
      </c>
      <c r="BR10" s="161"/>
      <c r="BS10" s="43"/>
      <c r="BT10" s="11">
        <v>8.4</v>
      </c>
      <c r="BU10" s="166">
        <v>9</v>
      </c>
      <c r="BV10" s="161"/>
      <c r="BW10" s="81">
        <f t="shared" si="80"/>
        <v>8.8</v>
      </c>
      <c r="BX10" s="82">
        <f t="shared" si="81"/>
        <v>8.8</v>
      </c>
      <c r="BY10" s="58" t="str">
        <f t="shared" si="82"/>
        <v>A</v>
      </c>
      <c r="BZ10" s="59">
        <f t="shared" si="83"/>
        <v>4</v>
      </c>
      <c r="CA10" s="59" t="str">
        <f t="shared" si="84"/>
        <v>4.0</v>
      </c>
      <c r="CB10" s="161"/>
      <c r="CC10" s="43"/>
      <c r="CD10" s="165">
        <f t="shared" si="88"/>
        <v>8.5</v>
      </c>
      <c r="CE10" s="188" t="str">
        <f t="shared" si="25"/>
        <v>8.5</v>
      </c>
      <c r="CF10" s="58" t="str">
        <f t="shared" si="85"/>
        <v>A</v>
      </c>
      <c r="CG10" s="59">
        <f t="shared" si="86"/>
        <v>4</v>
      </c>
      <c r="CH10" s="59" t="str">
        <f t="shared" si="87"/>
        <v>4.0</v>
      </c>
      <c r="CI10" s="42">
        <v>3</v>
      </c>
      <c r="CJ10" s="43">
        <v>3</v>
      </c>
      <c r="CK10" s="29">
        <v>7.9</v>
      </c>
      <c r="CL10" s="65">
        <v>7</v>
      </c>
      <c r="CM10" s="65"/>
      <c r="CN10" s="11">
        <f t="shared" si="26"/>
        <v>7.4</v>
      </c>
      <c r="CO10" s="12">
        <f t="shared" si="27"/>
        <v>7.4</v>
      </c>
      <c r="CP10" s="188" t="str">
        <f t="shared" si="28"/>
        <v>7.4</v>
      </c>
      <c r="CQ10" s="40" t="str">
        <f t="shared" si="29"/>
        <v>B</v>
      </c>
      <c r="CR10" s="59">
        <f t="shared" si="89"/>
        <v>3</v>
      </c>
      <c r="CS10" s="59" t="str">
        <f t="shared" si="90"/>
        <v>3.0</v>
      </c>
      <c r="CT10" s="42">
        <v>3</v>
      </c>
      <c r="CU10" s="43">
        <v>3</v>
      </c>
      <c r="CV10" s="55">
        <v>8</v>
      </c>
      <c r="CW10" s="65">
        <v>8</v>
      </c>
      <c r="CX10" s="65"/>
      <c r="CY10" s="11">
        <f t="shared" si="121"/>
        <v>8</v>
      </c>
      <c r="CZ10" s="12">
        <f t="shared" si="122"/>
        <v>8</v>
      </c>
      <c r="DA10" s="188" t="str">
        <f t="shared" si="32"/>
        <v>8.0</v>
      </c>
      <c r="DB10" s="40" t="str">
        <f t="shared" si="123"/>
        <v>B+</v>
      </c>
      <c r="DC10" s="41">
        <f t="shared" si="124"/>
        <v>3.5</v>
      </c>
      <c r="DD10" s="41" t="str">
        <f t="shared" si="125"/>
        <v>3.5</v>
      </c>
      <c r="DE10" s="42">
        <v>1</v>
      </c>
      <c r="DF10" s="83">
        <v>1</v>
      </c>
      <c r="DG10" s="76">
        <f t="shared" si="36"/>
        <v>16</v>
      </c>
      <c r="DH10" s="77">
        <f t="shared" si="37"/>
        <v>3.1875</v>
      </c>
      <c r="DI10" s="78" t="str">
        <f t="shared" si="38"/>
        <v>3.19</v>
      </c>
      <c r="DJ10" s="2" t="str">
        <f t="shared" si="39"/>
        <v>Lên lớp</v>
      </c>
      <c r="DK10" s="79">
        <f t="shared" si="40"/>
        <v>16</v>
      </c>
      <c r="DL10" s="80">
        <f t="shared" si="41"/>
        <v>3.1875</v>
      </c>
      <c r="DM10" s="2" t="str">
        <f t="shared" si="42"/>
        <v>Lên lớp</v>
      </c>
      <c r="DN10" s="60">
        <v>8.7</v>
      </c>
      <c r="DO10" s="62">
        <v>8</v>
      </c>
      <c r="DP10" s="62"/>
      <c r="DQ10" s="11">
        <f t="shared" si="50"/>
        <v>8.3</v>
      </c>
      <c r="DR10" s="12">
        <f t="shared" si="51"/>
        <v>8.3</v>
      </c>
      <c r="DS10" s="188" t="str">
        <f t="shared" si="43"/>
        <v>8.3</v>
      </c>
      <c r="DT10" s="40" t="str">
        <f t="shared" si="52"/>
        <v>B+</v>
      </c>
      <c r="DU10" s="41">
        <f t="shared" si="53"/>
        <v>3.5</v>
      </c>
      <c r="DV10" s="41" t="str">
        <f t="shared" si="54"/>
        <v>3.5</v>
      </c>
      <c r="DW10" s="42">
        <v>2</v>
      </c>
      <c r="DX10" s="43">
        <v>2</v>
      </c>
      <c r="DY10" s="69">
        <v>8</v>
      </c>
      <c r="DZ10" s="65">
        <v>9</v>
      </c>
      <c r="EA10" s="65"/>
      <c r="EB10" s="11">
        <f t="shared" si="126"/>
        <v>8.6</v>
      </c>
      <c r="EC10" s="12">
        <f t="shared" si="127"/>
        <v>8.6</v>
      </c>
      <c r="ED10" s="188" t="str">
        <f t="shared" si="46"/>
        <v>8.6</v>
      </c>
      <c r="EE10" s="40" t="str">
        <f t="shared" si="128"/>
        <v>A</v>
      </c>
      <c r="EF10" s="41">
        <f t="shared" si="129"/>
        <v>4</v>
      </c>
      <c r="EG10" s="41" t="str">
        <f t="shared" si="130"/>
        <v>4.0</v>
      </c>
      <c r="EH10" s="42">
        <v>2</v>
      </c>
      <c r="EI10" s="43">
        <v>2</v>
      </c>
      <c r="EJ10" s="251">
        <v>7</v>
      </c>
      <c r="EK10" s="65">
        <v>6</v>
      </c>
      <c r="EL10" s="18"/>
      <c r="EM10" s="11">
        <f t="shared" si="91"/>
        <v>6.4</v>
      </c>
      <c r="EN10" s="12">
        <f t="shared" si="92"/>
        <v>6.4</v>
      </c>
      <c r="EO10" s="188" t="str">
        <f t="shared" si="93"/>
        <v>6.4</v>
      </c>
      <c r="EP10" s="40" t="str">
        <f t="shared" si="94"/>
        <v>C</v>
      </c>
      <c r="EQ10" s="41">
        <f t="shared" si="95"/>
        <v>2</v>
      </c>
      <c r="ER10" s="41" t="str">
        <f t="shared" si="96"/>
        <v>2.0</v>
      </c>
      <c r="ES10" s="42">
        <v>2</v>
      </c>
      <c r="ET10" s="152">
        <v>2</v>
      </c>
      <c r="EU10" s="148">
        <v>8</v>
      </c>
      <c r="EV10" s="65">
        <v>7</v>
      </c>
      <c r="EW10" s="18"/>
      <c r="EX10" s="11">
        <f t="shared" si="97"/>
        <v>7.4</v>
      </c>
      <c r="EY10" s="12">
        <f t="shared" si="98"/>
        <v>7.4</v>
      </c>
      <c r="EZ10" s="188" t="str">
        <f t="shared" si="99"/>
        <v>7.4</v>
      </c>
      <c r="FA10" s="40" t="str">
        <f t="shared" si="100"/>
        <v>B</v>
      </c>
      <c r="FB10" s="41">
        <f t="shared" si="101"/>
        <v>3</v>
      </c>
      <c r="FC10" s="41" t="str">
        <f t="shared" si="102"/>
        <v>3.0</v>
      </c>
      <c r="FD10" s="42">
        <v>2</v>
      </c>
      <c r="FE10" s="43">
        <v>2</v>
      </c>
      <c r="FF10" s="55">
        <v>7.7</v>
      </c>
      <c r="FG10" s="65">
        <v>6</v>
      </c>
      <c r="FH10" s="18"/>
      <c r="FI10" s="11">
        <f t="shared" si="103"/>
        <v>6.7</v>
      </c>
      <c r="FJ10" s="12">
        <f t="shared" si="104"/>
        <v>6.7</v>
      </c>
      <c r="FK10" s="188" t="str">
        <f t="shared" si="105"/>
        <v>6.7</v>
      </c>
      <c r="FL10" s="40" t="str">
        <f t="shared" si="106"/>
        <v>C+</v>
      </c>
      <c r="FM10" s="41">
        <f t="shared" si="107"/>
        <v>2.5</v>
      </c>
      <c r="FN10" s="41" t="str">
        <f t="shared" si="108"/>
        <v>2.5</v>
      </c>
      <c r="FO10" s="42">
        <v>2</v>
      </c>
      <c r="FP10" s="43">
        <v>2</v>
      </c>
      <c r="FQ10" s="148">
        <v>8</v>
      </c>
      <c r="FR10" s="65">
        <v>7</v>
      </c>
      <c r="FS10" s="18"/>
      <c r="FT10" s="11">
        <f t="shared" si="109"/>
        <v>7.4</v>
      </c>
      <c r="FU10" s="12">
        <f t="shared" si="110"/>
        <v>7.4</v>
      </c>
      <c r="FV10" s="188" t="str">
        <f t="shared" si="111"/>
        <v>7.4</v>
      </c>
      <c r="FW10" s="40" t="str">
        <f t="shared" si="112"/>
        <v>B</v>
      </c>
      <c r="FX10" s="41">
        <f t="shared" si="113"/>
        <v>3</v>
      </c>
      <c r="FY10" s="41" t="str">
        <f t="shared" si="114"/>
        <v>3.0</v>
      </c>
      <c r="FZ10" s="42">
        <v>1</v>
      </c>
      <c r="GA10" s="224">
        <v>1</v>
      </c>
      <c r="GB10" s="29">
        <v>8.5</v>
      </c>
      <c r="GC10" s="230">
        <v>8.5</v>
      </c>
      <c r="GD10" s="230"/>
      <c r="GE10" s="11">
        <f t="shared" si="115"/>
        <v>8.5</v>
      </c>
      <c r="GF10" s="12">
        <f t="shared" si="116"/>
        <v>8.5</v>
      </c>
      <c r="GG10" s="188" t="str">
        <f t="shared" si="117"/>
        <v>8.5</v>
      </c>
      <c r="GH10" s="40" t="str">
        <f t="shared" si="118"/>
        <v>A</v>
      </c>
      <c r="GI10" s="41">
        <f t="shared" si="119"/>
        <v>4</v>
      </c>
      <c r="GJ10" s="41" t="str">
        <f t="shared" si="120"/>
        <v>4.0</v>
      </c>
      <c r="GK10" s="42">
        <v>1</v>
      </c>
      <c r="GL10" s="43">
        <v>1</v>
      </c>
      <c r="GM10" s="239">
        <v>8.2</v>
      </c>
      <c r="GN10" s="65">
        <v>8</v>
      </c>
      <c r="GO10" s="18"/>
      <c r="GP10" s="11">
        <f t="shared" si="55"/>
        <v>8.1</v>
      </c>
      <c r="GQ10" s="12">
        <f t="shared" si="56"/>
        <v>8.1</v>
      </c>
      <c r="GR10" s="188" t="str">
        <f t="shared" si="57"/>
        <v>8.1</v>
      </c>
      <c r="GS10" s="40" t="str">
        <f t="shared" si="58"/>
        <v>B+</v>
      </c>
      <c r="GT10" s="41">
        <f t="shared" si="59"/>
        <v>3.5</v>
      </c>
      <c r="GU10" s="41" t="str">
        <f t="shared" si="60"/>
        <v>3.5</v>
      </c>
      <c r="GV10" s="42">
        <v>4</v>
      </c>
      <c r="GW10" s="43">
        <v>4</v>
      </c>
      <c r="GX10" s="148">
        <v>9</v>
      </c>
      <c r="GY10" s="18">
        <v>7.8</v>
      </c>
      <c r="GZ10" s="18"/>
      <c r="HA10" s="11">
        <f t="shared" si="61"/>
        <v>8.3</v>
      </c>
      <c r="HB10" s="12">
        <f t="shared" si="62"/>
        <v>8.3</v>
      </c>
      <c r="HC10" s="188" t="str">
        <f t="shared" si="63"/>
        <v>8.3</v>
      </c>
      <c r="HD10" s="40" t="str">
        <f t="shared" si="64"/>
        <v>B+</v>
      </c>
      <c r="HE10" s="41">
        <f t="shared" si="65"/>
        <v>3.5</v>
      </c>
      <c r="HF10" s="41" t="str">
        <f t="shared" si="66"/>
        <v>3.5</v>
      </c>
      <c r="HG10" s="42">
        <v>5</v>
      </c>
      <c r="HH10" s="43">
        <v>5</v>
      </c>
      <c r="HI10" s="76">
        <f t="shared" si="67"/>
        <v>21</v>
      </c>
      <c r="HJ10" s="77">
        <f t="shared" si="68"/>
        <v>3.261904761904762</v>
      </c>
      <c r="HK10" s="78" t="str">
        <f t="shared" si="69"/>
        <v>3.26</v>
      </c>
    </row>
    <row r="11" spans="1:219" ht="21" customHeight="1">
      <c r="A11" s="64">
        <v>12</v>
      </c>
      <c r="B11" s="109" t="s">
        <v>56</v>
      </c>
      <c r="C11" s="110" t="s">
        <v>129</v>
      </c>
      <c r="D11" s="115" t="s">
        <v>9</v>
      </c>
      <c r="E11" s="267" t="s">
        <v>13</v>
      </c>
      <c r="F11" s="18"/>
      <c r="G11" s="108" t="s">
        <v>151</v>
      </c>
      <c r="H11" s="121" t="s">
        <v>10</v>
      </c>
      <c r="I11" s="137" t="s">
        <v>167</v>
      </c>
      <c r="J11" s="88">
        <v>6</v>
      </c>
      <c r="K11" s="40" t="str">
        <f t="shared" si="0"/>
        <v>C</v>
      </c>
      <c r="L11" s="41">
        <f t="shared" si="1"/>
        <v>2</v>
      </c>
      <c r="M11" s="54" t="str">
        <f t="shared" si="2"/>
        <v>2.0</v>
      </c>
      <c r="N11" s="60">
        <v>6</v>
      </c>
      <c r="O11" s="40" t="str">
        <f t="shared" si="3"/>
        <v>C</v>
      </c>
      <c r="P11" s="41">
        <f t="shared" si="4"/>
        <v>2</v>
      </c>
      <c r="Q11" s="54" t="str">
        <f t="shared" si="5"/>
        <v>2.0</v>
      </c>
      <c r="R11" s="66">
        <v>7.3</v>
      </c>
      <c r="S11" s="104">
        <v>6</v>
      </c>
      <c r="T11" s="104"/>
      <c r="U11" s="11">
        <f t="shared" si="6"/>
        <v>6.5</v>
      </c>
      <c r="V11" s="12">
        <f t="shared" si="7"/>
        <v>6.5</v>
      </c>
      <c r="W11" s="188" t="str">
        <f t="shared" si="8"/>
        <v>6.5</v>
      </c>
      <c r="X11" s="40" t="str">
        <f t="shared" si="9"/>
        <v>C+</v>
      </c>
      <c r="Y11" s="41">
        <f t="shared" si="10"/>
        <v>2.5</v>
      </c>
      <c r="Z11" s="41" t="str">
        <f t="shared" si="11"/>
        <v>2.5</v>
      </c>
      <c r="AA11" s="42">
        <v>2</v>
      </c>
      <c r="AB11" s="43">
        <v>2</v>
      </c>
      <c r="AC11" s="84">
        <v>5.7</v>
      </c>
      <c r="AD11" s="104">
        <v>7</v>
      </c>
      <c r="AE11" s="104"/>
      <c r="AF11" s="11">
        <f t="shared" si="12"/>
        <v>6.5</v>
      </c>
      <c r="AG11" s="12">
        <f t="shared" si="13"/>
        <v>6.5</v>
      </c>
      <c r="AH11" s="188" t="str">
        <f t="shared" si="14"/>
        <v>6.5</v>
      </c>
      <c r="AI11" s="40" t="str">
        <f t="shared" si="15"/>
        <v>C+</v>
      </c>
      <c r="AJ11" s="41">
        <f t="shared" si="16"/>
        <v>2.5</v>
      </c>
      <c r="AK11" s="41" t="str">
        <f t="shared" si="17"/>
        <v>2.5</v>
      </c>
      <c r="AL11" s="42">
        <v>2</v>
      </c>
      <c r="AM11" s="43">
        <v>2</v>
      </c>
      <c r="AN11" s="60">
        <v>6.4</v>
      </c>
      <c r="AO11" s="62">
        <v>6</v>
      </c>
      <c r="AP11" s="62"/>
      <c r="AQ11" s="11">
        <f t="shared" si="18"/>
        <v>6.2</v>
      </c>
      <c r="AR11" s="12">
        <f t="shared" si="19"/>
        <v>6.2</v>
      </c>
      <c r="AS11" s="188" t="str">
        <f t="shared" si="20"/>
        <v>6.2</v>
      </c>
      <c r="AT11" s="40" t="str">
        <f t="shared" si="21"/>
        <v>C</v>
      </c>
      <c r="AU11" s="41">
        <f t="shared" si="22"/>
        <v>2</v>
      </c>
      <c r="AV11" s="41" t="str">
        <f t="shared" si="23"/>
        <v>2.0</v>
      </c>
      <c r="AW11" s="42">
        <v>3</v>
      </c>
      <c r="AX11" s="43">
        <v>3</v>
      </c>
      <c r="AY11" s="99">
        <v>7.2</v>
      </c>
      <c r="AZ11" s="104">
        <v>6</v>
      </c>
      <c r="BA11" s="104"/>
      <c r="BB11" s="11">
        <f t="shared" si="70"/>
        <v>6.5</v>
      </c>
      <c r="BC11" s="12">
        <f t="shared" si="71"/>
        <v>6.5</v>
      </c>
      <c r="BD11" s="188" t="str">
        <f t="shared" si="24"/>
        <v>6.5</v>
      </c>
      <c r="BE11" s="40" t="str">
        <f t="shared" si="72"/>
        <v>C+</v>
      </c>
      <c r="BF11" s="41">
        <f t="shared" si="73"/>
        <v>2.5</v>
      </c>
      <c r="BG11" s="41" t="str">
        <f t="shared" si="74"/>
        <v>2.5</v>
      </c>
      <c r="BH11" s="42">
        <v>2</v>
      </c>
      <c r="BI11" s="152">
        <v>2</v>
      </c>
      <c r="BJ11" s="55">
        <v>7.4</v>
      </c>
      <c r="BK11" s="166">
        <v>2</v>
      </c>
      <c r="BL11" s="161"/>
      <c r="BM11" s="11">
        <f t="shared" si="75"/>
        <v>4.2</v>
      </c>
      <c r="BN11" s="12">
        <f t="shared" si="76"/>
        <v>4.2</v>
      </c>
      <c r="BO11" s="40" t="str">
        <f t="shared" si="77"/>
        <v>D</v>
      </c>
      <c r="BP11" s="41">
        <f t="shared" si="78"/>
        <v>1</v>
      </c>
      <c r="BQ11" s="41" t="str">
        <f t="shared" si="79"/>
        <v>1.0</v>
      </c>
      <c r="BR11" s="161"/>
      <c r="BS11" s="43"/>
      <c r="BT11" s="11">
        <v>8</v>
      </c>
      <c r="BU11" s="166">
        <v>9</v>
      </c>
      <c r="BV11" s="161"/>
      <c r="BW11" s="81">
        <f t="shared" si="80"/>
        <v>8.6</v>
      </c>
      <c r="BX11" s="82">
        <f t="shared" si="81"/>
        <v>8.6</v>
      </c>
      <c r="BY11" s="58" t="str">
        <f t="shared" si="82"/>
        <v>A</v>
      </c>
      <c r="BZ11" s="59">
        <f t="shared" si="83"/>
        <v>4</v>
      </c>
      <c r="CA11" s="59" t="str">
        <f t="shared" si="84"/>
        <v>4.0</v>
      </c>
      <c r="CB11" s="161"/>
      <c r="CC11" s="43"/>
      <c r="CD11" s="165">
        <f t="shared" si="88"/>
        <v>6.4</v>
      </c>
      <c r="CE11" s="188" t="str">
        <f t="shared" si="25"/>
        <v>6.4</v>
      </c>
      <c r="CF11" s="58" t="str">
        <f t="shared" si="85"/>
        <v>C</v>
      </c>
      <c r="CG11" s="59">
        <f t="shared" si="86"/>
        <v>2</v>
      </c>
      <c r="CH11" s="59" t="str">
        <f t="shared" si="87"/>
        <v>2.0</v>
      </c>
      <c r="CI11" s="42">
        <v>3</v>
      </c>
      <c r="CJ11" s="43">
        <v>3</v>
      </c>
      <c r="CK11" s="29">
        <v>6</v>
      </c>
      <c r="CL11" s="65">
        <v>3</v>
      </c>
      <c r="CM11" s="65"/>
      <c r="CN11" s="11">
        <f t="shared" si="26"/>
        <v>4.2</v>
      </c>
      <c r="CO11" s="12">
        <f t="shared" si="27"/>
        <v>4.2</v>
      </c>
      <c r="CP11" s="188" t="str">
        <f t="shared" si="28"/>
        <v>4.2</v>
      </c>
      <c r="CQ11" s="40" t="str">
        <f t="shared" si="29"/>
        <v>D</v>
      </c>
      <c r="CR11" s="59">
        <f t="shared" si="89"/>
        <v>1</v>
      </c>
      <c r="CS11" s="59" t="str">
        <f t="shared" si="90"/>
        <v>1.0</v>
      </c>
      <c r="CT11" s="42">
        <v>3</v>
      </c>
      <c r="CU11" s="43">
        <v>3</v>
      </c>
      <c r="CV11" s="55">
        <v>8</v>
      </c>
      <c r="CW11" s="65">
        <v>8</v>
      </c>
      <c r="CX11" s="65"/>
      <c r="CY11" s="11">
        <f t="shared" si="121"/>
        <v>8</v>
      </c>
      <c r="CZ11" s="12">
        <f t="shared" si="122"/>
        <v>8</v>
      </c>
      <c r="DA11" s="188" t="str">
        <f t="shared" si="32"/>
        <v>8.0</v>
      </c>
      <c r="DB11" s="40" t="str">
        <f t="shared" si="123"/>
        <v>B+</v>
      </c>
      <c r="DC11" s="41">
        <f t="shared" si="124"/>
        <v>3.5</v>
      </c>
      <c r="DD11" s="41" t="str">
        <f t="shared" si="125"/>
        <v>3.5</v>
      </c>
      <c r="DE11" s="42">
        <v>1</v>
      </c>
      <c r="DF11" s="83">
        <v>1</v>
      </c>
      <c r="DG11" s="76">
        <f t="shared" si="36"/>
        <v>16</v>
      </c>
      <c r="DH11" s="77">
        <f t="shared" si="37"/>
        <v>2.09375</v>
      </c>
      <c r="DI11" s="78" t="str">
        <f t="shared" si="38"/>
        <v>2.09</v>
      </c>
      <c r="DJ11" s="2" t="str">
        <f t="shared" si="39"/>
        <v>Lên lớp</v>
      </c>
      <c r="DK11" s="79">
        <f t="shared" si="40"/>
        <v>16</v>
      </c>
      <c r="DL11" s="80">
        <f t="shared" si="41"/>
        <v>2.09375</v>
      </c>
      <c r="DM11" s="2" t="str">
        <f t="shared" si="42"/>
        <v>Lên lớp</v>
      </c>
      <c r="DN11" s="60">
        <v>7.3</v>
      </c>
      <c r="DO11" s="62">
        <v>7</v>
      </c>
      <c r="DP11" s="62"/>
      <c r="DQ11" s="11">
        <f t="shared" si="50"/>
        <v>7.1</v>
      </c>
      <c r="DR11" s="12">
        <f t="shared" si="51"/>
        <v>7.1</v>
      </c>
      <c r="DS11" s="188" t="str">
        <f t="shared" si="43"/>
        <v>7.1</v>
      </c>
      <c r="DT11" s="40" t="str">
        <f t="shared" si="52"/>
        <v>B</v>
      </c>
      <c r="DU11" s="41">
        <f t="shared" si="53"/>
        <v>3</v>
      </c>
      <c r="DV11" s="41" t="str">
        <f t="shared" si="54"/>
        <v>3.0</v>
      </c>
      <c r="DW11" s="42">
        <v>2</v>
      </c>
      <c r="DX11" s="43">
        <v>2</v>
      </c>
      <c r="DY11" s="69">
        <v>7.2</v>
      </c>
      <c r="DZ11" s="65">
        <v>7</v>
      </c>
      <c r="EA11" s="65"/>
      <c r="EB11" s="11">
        <f t="shared" si="126"/>
        <v>7.1</v>
      </c>
      <c r="EC11" s="12">
        <f t="shared" si="127"/>
        <v>7.1</v>
      </c>
      <c r="ED11" s="188" t="str">
        <f t="shared" si="46"/>
        <v>7.1</v>
      </c>
      <c r="EE11" s="40" t="str">
        <f t="shared" si="128"/>
        <v>B</v>
      </c>
      <c r="EF11" s="41">
        <f t="shared" si="129"/>
        <v>3</v>
      </c>
      <c r="EG11" s="41" t="str">
        <f t="shared" si="130"/>
        <v>3.0</v>
      </c>
      <c r="EH11" s="42">
        <v>2</v>
      </c>
      <c r="EI11" s="43">
        <v>2</v>
      </c>
      <c r="EJ11" s="251">
        <v>5</v>
      </c>
      <c r="EK11" s="65">
        <v>3</v>
      </c>
      <c r="EL11" s="234"/>
      <c r="EM11" s="11">
        <f t="shared" si="91"/>
        <v>3.8</v>
      </c>
      <c r="EN11" s="12">
        <f t="shared" si="92"/>
        <v>3.8</v>
      </c>
      <c r="EO11" s="188" t="str">
        <f t="shared" si="93"/>
        <v>3.8</v>
      </c>
      <c r="EP11" s="40" t="str">
        <f t="shared" si="94"/>
        <v>F</v>
      </c>
      <c r="EQ11" s="41">
        <f t="shared" si="95"/>
        <v>0</v>
      </c>
      <c r="ER11" s="41" t="str">
        <f t="shared" si="96"/>
        <v>0.0</v>
      </c>
      <c r="ES11" s="42">
        <v>2</v>
      </c>
      <c r="ET11" s="152"/>
      <c r="EU11" s="148">
        <v>6.7</v>
      </c>
      <c r="EV11" s="65">
        <v>5</v>
      </c>
      <c r="EW11" s="18"/>
      <c r="EX11" s="11">
        <f t="shared" si="97"/>
        <v>5.7</v>
      </c>
      <c r="EY11" s="12">
        <f t="shared" si="98"/>
        <v>5.7</v>
      </c>
      <c r="EZ11" s="188" t="str">
        <f t="shared" si="99"/>
        <v>5.7</v>
      </c>
      <c r="FA11" s="40" t="str">
        <f t="shared" si="100"/>
        <v>C</v>
      </c>
      <c r="FB11" s="41">
        <f t="shared" si="101"/>
        <v>2</v>
      </c>
      <c r="FC11" s="41" t="str">
        <f t="shared" si="102"/>
        <v>2.0</v>
      </c>
      <c r="FD11" s="42">
        <v>2</v>
      </c>
      <c r="FE11" s="43">
        <v>2</v>
      </c>
      <c r="FF11" s="55">
        <v>6.7</v>
      </c>
      <c r="FG11" s="65">
        <v>7</v>
      </c>
      <c r="FH11" s="18"/>
      <c r="FI11" s="11">
        <f t="shared" si="103"/>
        <v>6.9</v>
      </c>
      <c r="FJ11" s="12">
        <f t="shared" si="104"/>
        <v>6.9</v>
      </c>
      <c r="FK11" s="188" t="str">
        <f t="shared" si="105"/>
        <v>6.9</v>
      </c>
      <c r="FL11" s="40" t="str">
        <f t="shared" si="106"/>
        <v>C+</v>
      </c>
      <c r="FM11" s="41">
        <f t="shared" si="107"/>
        <v>2.5</v>
      </c>
      <c r="FN11" s="41" t="str">
        <f t="shared" si="108"/>
        <v>2.5</v>
      </c>
      <c r="FO11" s="42">
        <v>2</v>
      </c>
      <c r="FP11" s="43">
        <v>2</v>
      </c>
      <c r="FQ11" s="211">
        <v>3.5</v>
      </c>
      <c r="FR11" s="18"/>
      <c r="FS11" s="18"/>
      <c r="FT11" s="11">
        <f t="shared" si="109"/>
        <v>1.4</v>
      </c>
      <c r="FU11" s="12">
        <f t="shared" si="110"/>
        <v>1.4</v>
      </c>
      <c r="FV11" s="188" t="str">
        <f t="shared" si="111"/>
        <v>1.4</v>
      </c>
      <c r="FW11" s="40" t="str">
        <f t="shared" si="112"/>
        <v>F</v>
      </c>
      <c r="FX11" s="41">
        <f t="shared" si="113"/>
        <v>0</v>
      </c>
      <c r="FY11" s="41" t="str">
        <f t="shared" si="114"/>
        <v>0.0</v>
      </c>
      <c r="FZ11" s="42">
        <v>1</v>
      </c>
      <c r="GA11" s="224"/>
      <c r="GB11" s="140">
        <v>3</v>
      </c>
      <c r="GC11" s="230"/>
      <c r="GD11" s="230"/>
      <c r="GE11" s="11">
        <f t="shared" si="115"/>
        <v>1.2</v>
      </c>
      <c r="GF11" s="12">
        <f t="shared" si="116"/>
        <v>1.2</v>
      </c>
      <c r="GG11" s="188" t="str">
        <f t="shared" si="117"/>
        <v>1.2</v>
      </c>
      <c r="GH11" s="40" t="str">
        <f t="shared" si="118"/>
        <v>F</v>
      </c>
      <c r="GI11" s="41">
        <f t="shared" si="119"/>
        <v>0</v>
      </c>
      <c r="GJ11" s="41" t="str">
        <f t="shared" si="120"/>
        <v>0.0</v>
      </c>
      <c r="GK11" s="42">
        <v>1</v>
      </c>
      <c r="GL11" s="43"/>
      <c r="GM11" s="240">
        <v>6</v>
      </c>
      <c r="GN11" s="65">
        <v>4</v>
      </c>
      <c r="GO11" s="18"/>
      <c r="GP11" s="11">
        <f t="shared" si="55"/>
        <v>4.8</v>
      </c>
      <c r="GQ11" s="12">
        <f t="shared" si="56"/>
        <v>4.8</v>
      </c>
      <c r="GR11" s="188" t="str">
        <f t="shared" si="57"/>
        <v>4.8</v>
      </c>
      <c r="GS11" s="40" t="str">
        <f t="shared" si="58"/>
        <v>D</v>
      </c>
      <c r="GT11" s="41">
        <f t="shared" si="59"/>
        <v>1</v>
      </c>
      <c r="GU11" s="41" t="str">
        <f t="shared" si="60"/>
        <v>1.0</v>
      </c>
      <c r="GV11" s="42">
        <v>4</v>
      </c>
      <c r="GW11" s="43">
        <v>4</v>
      </c>
      <c r="GX11" s="148">
        <v>5</v>
      </c>
      <c r="GY11" s="18">
        <v>5.5</v>
      </c>
      <c r="GZ11" s="18"/>
      <c r="HA11" s="11">
        <f t="shared" si="61"/>
        <v>5.3</v>
      </c>
      <c r="HB11" s="12">
        <f t="shared" si="62"/>
        <v>5.3</v>
      </c>
      <c r="HC11" s="188" t="str">
        <f t="shared" si="63"/>
        <v>5.3</v>
      </c>
      <c r="HD11" s="40" t="str">
        <f t="shared" si="64"/>
        <v>D+</v>
      </c>
      <c r="HE11" s="41">
        <f t="shared" si="65"/>
        <v>1.5</v>
      </c>
      <c r="HF11" s="41" t="str">
        <f t="shared" si="66"/>
        <v>1.5</v>
      </c>
      <c r="HG11" s="42">
        <v>5</v>
      </c>
      <c r="HH11" s="43">
        <v>5</v>
      </c>
      <c r="HI11" s="76">
        <f t="shared" si="67"/>
        <v>21</v>
      </c>
      <c r="HJ11" s="77">
        <f t="shared" si="68"/>
        <v>1.5476190476190477</v>
      </c>
      <c r="HK11" s="78" t="str">
        <f t="shared" si="69"/>
        <v>1.55</v>
      </c>
    </row>
    <row r="12" spans="1:219" ht="21" customHeight="1">
      <c r="A12" s="64">
        <v>13</v>
      </c>
      <c r="B12" s="109" t="s">
        <v>56</v>
      </c>
      <c r="C12" s="110" t="s">
        <v>130</v>
      </c>
      <c r="D12" s="115" t="s">
        <v>131</v>
      </c>
      <c r="E12" s="267" t="s">
        <v>132</v>
      </c>
      <c r="F12" s="18"/>
      <c r="G12" s="108" t="s">
        <v>152</v>
      </c>
      <c r="H12" s="121" t="s">
        <v>10</v>
      </c>
      <c r="I12" s="137" t="s">
        <v>168</v>
      </c>
      <c r="J12" s="88">
        <v>5</v>
      </c>
      <c r="K12" s="40" t="str">
        <f t="shared" si="0"/>
        <v>D+</v>
      </c>
      <c r="L12" s="41">
        <f t="shared" si="1"/>
        <v>1.5</v>
      </c>
      <c r="M12" s="54" t="str">
        <f t="shared" si="2"/>
        <v>1.5</v>
      </c>
      <c r="N12" s="60">
        <v>5.3</v>
      </c>
      <c r="O12" s="40" t="str">
        <f t="shared" si="3"/>
        <v>D+</v>
      </c>
      <c r="P12" s="41">
        <f t="shared" si="4"/>
        <v>1.5</v>
      </c>
      <c r="Q12" s="54" t="str">
        <f t="shared" si="5"/>
        <v>1.5</v>
      </c>
      <c r="R12" s="66">
        <v>7.3</v>
      </c>
      <c r="S12" s="104">
        <v>8</v>
      </c>
      <c r="T12" s="104"/>
      <c r="U12" s="11">
        <f t="shared" si="6"/>
        <v>7.7</v>
      </c>
      <c r="V12" s="12">
        <f t="shared" si="7"/>
        <v>7.7</v>
      </c>
      <c r="W12" s="188" t="str">
        <f t="shared" si="8"/>
        <v>7.7</v>
      </c>
      <c r="X12" s="40" t="str">
        <f t="shared" si="9"/>
        <v>B</v>
      </c>
      <c r="Y12" s="41">
        <f t="shared" si="10"/>
        <v>3</v>
      </c>
      <c r="Z12" s="41" t="str">
        <f t="shared" si="11"/>
        <v>3.0</v>
      </c>
      <c r="AA12" s="42">
        <v>2</v>
      </c>
      <c r="AB12" s="43">
        <v>2</v>
      </c>
      <c r="AC12" s="84">
        <v>5.3</v>
      </c>
      <c r="AD12" s="104">
        <v>8</v>
      </c>
      <c r="AE12" s="104"/>
      <c r="AF12" s="11">
        <f t="shared" si="12"/>
        <v>6.9</v>
      </c>
      <c r="AG12" s="12">
        <f t="shared" si="13"/>
        <v>6.9</v>
      </c>
      <c r="AH12" s="188" t="str">
        <f t="shared" si="14"/>
        <v>6.9</v>
      </c>
      <c r="AI12" s="40" t="str">
        <f t="shared" si="15"/>
        <v>C+</v>
      </c>
      <c r="AJ12" s="41">
        <f t="shared" si="16"/>
        <v>2.5</v>
      </c>
      <c r="AK12" s="41" t="str">
        <f t="shared" si="17"/>
        <v>2.5</v>
      </c>
      <c r="AL12" s="42">
        <v>2</v>
      </c>
      <c r="AM12" s="43">
        <v>2</v>
      </c>
      <c r="AN12" s="60">
        <v>6.4</v>
      </c>
      <c r="AO12" s="62">
        <v>4</v>
      </c>
      <c r="AP12" s="62"/>
      <c r="AQ12" s="11">
        <f t="shared" si="18"/>
        <v>5</v>
      </c>
      <c r="AR12" s="12">
        <f t="shared" si="19"/>
        <v>5</v>
      </c>
      <c r="AS12" s="188" t="str">
        <f t="shared" si="20"/>
        <v>5.0</v>
      </c>
      <c r="AT12" s="40" t="str">
        <f t="shared" si="21"/>
        <v>D+</v>
      </c>
      <c r="AU12" s="41">
        <f t="shared" si="22"/>
        <v>1.5</v>
      </c>
      <c r="AV12" s="41" t="str">
        <f t="shared" si="23"/>
        <v>1.5</v>
      </c>
      <c r="AW12" s="42">
        <v>3</v>
      </c>
      <c r="AX12" s="43">
        <v>3</v>
      </c>
      <c r="AY12" s="99">
        <v>7.2</v>
      </c>
      <c r="AZ12" s="104">
        <v>6</v>
      </c>
      <c r="BA12" s="104"/>
      <c r="BB12" s="11">
        <f t="shared" si="70"/>
        <v>6.5</v>
      </c>
      <c r="BC12" s="12">
        <f t="shared" si="71"/>
        <v>6.5</v>
      </c>
      <c r="BD12" s="188" t="str">
        <f t="shared" si="24"/>
        <v>6.5</v>
      </c>
      <c r="BE12" s="40" t="str">
        <f t="shared" si="72"/>
        <v>C+</v>
      </c>
      <c r="BF12" s="41">
        <f t="shared" si="73"/>
        <v>2.5</v>
      </c>
      <c r="BG12" s="41" t="str">
        <f t="shared" si="74"/>
        <v>2.5</v>
      </c>
      <c r="BH12" s="42">
        <v>2</v>
      </c>
      <c r="BI12" s="152">
        <v>2</v>
      </c>
      <c r="BJ12" s="55">
        <v>5.6</v>
      </c>
      <c r="BK12" s="166">
        <v>5</v>
      </c>
      <c r="BL12" s="161"/>
      <c r="BM12" s="11">
        <f t="shared" si="75"/>
        <v>5.2</v>
      </c>
      <c r="BN12" s="12">
        <f t="shared" si="76"/>
        <v>5.2</v>
      </c>
      <c r="BO12" s="40" t="str">
        <f t="shared" si="77"/>
        <v>D+</v>
      </c>
      <c r="BP12" s="41">
        <f t="shared" si="78"/>
        <v>1.5</v>
      </c>
      <c r="BQ12" s="41" t="str">
        <f t="shared" si="79"/>
        <v>1.5</v>
      </c>
      <c r="BR12" s="161"/>
      <c r="BS12" s="43"/>
      <c r="BT12" s="11">
        <v>7</v>
      </c>
      <c r="BU12" s="166">
        <v>8</v>
      </c>
      <c r="BV12" s="161"/>
      <c r="BW12" s="81">
        <f t="shared" si="80"/>
        <v>7.6</v>
      </c>
      <c r="BX12" s="82">
        <f t="shared" si="81"/>
        <v>7.6</v>
      </c>
      <c r="BY12" s="58" t="str">
        <f t="shared" si="82"/>
        <v>B</v>
      </c>
      <c r="BZ12" s="59">
        <f t="shared" si="83"/>
        <v>3</v>
      </c>
      <c r="CA12" s="59" t="str">
        <f t="shared" si="84"/>
        <v>3.0</v>
      </c>
      <c r="CB12" s="161"/>
      <c r="CC12" s="43"/>
      <c r="CD12" s="165">
        <f t="shared" si="88"/>
        <v>6.4</v>
      </c>
      <c r="CE12" s="188" t="str">
        <f t="shared" si="25"/>
        <v>6.4</v>
      </c>
      <c r="CF12" s="58" t="str">
        <f t="shared" si="85"/>
        <v>C</v>
      </c>
      <c r="CG12" s="59">
        <f t="shared" si="86"/>
        <v>2</v>
      </c>
      <c r="CH12" s="59" t="str">
        <f t="shared" si="87"/>
        <v>2.0</v>
      </c>
      <c r="CI12" s="42">
        <v>3</v>
      </c>
      <c r="CJ12" s="43">
        <v>3</v>
      </c>
      <c r="CK12" s="29">
        <v>6.1</v>
      </c>
      <c r="CL12" s="65">
        <v>3</v>
      </c>
      <c r="CM12" s="65"/>
      <c r="CN12" s="11">
        <f t="shared" si="26"/>
        <v>4.2</v>
      </c>
      <c r="CO12" s="12">
        <f t="shared" si="27"/>
        <v>4.2</v>
      </c>
      <c r="CP12" s="188" t="str">
        <f t="shared" si="28"/>
        <v>4.2</v>
      </c>
      <c r="CQ12" s="40" t="str">
        <f t="shared" si="29"/>
        <v>D</v>
      </c>
      <c r="CR12" s="59">
        <f t="shared" si="89"/>
        <v>1</v>
      </c>
      <c r="CS12" s="59" t="str">
        <f t="shared" si="90"/>
        <v>1.0</v>
      </c>
      <c r="CT12" s="42">
        <v>3</v>
      </c>
      <c r="CU12" s="43">
        <v>3</v>
      </c>
      <c r="CV12" s="55">
        <v>8</v>
      </c>
      <c r="CW12" s="65">
        <v>8</v>
      </c>
      <c r="CX12" s="65"/>
      <c r="CY12" s="11">
        <f t="shared" si="121"/>
        <v>8</v>
      </c>
      <c r="CZ12" s="12">
        <f t="shared" si="122"/>
        <v>8</v>
      </c>
      <c r="DA12" s="188" t="str">
        <f t="shared" si="32"/>
        <v>8.0</v>
      </c>
      <c r="DB12" s="40" t="str">
        <f t="shared" si="123"/>
        <v>B+</v>
      </c>
      <c r="DC12" s="41">
        <f t="shared" si="124"/>
        <v>3.5</v>
      </c>
      <c r="DD12" s="41" t="str">
        <f t="shared" si="125"/>
        <v>3.5</v>
      </c>
      <c r="DE12" s="42">
        <v>1</v>
      </c>
      <c r="DF12" s="83">
        <v>1</v>
      </c>
      <c r="DG12" s="76">
        <f t="shared" si="36"/>
        <v>16</v>
      </c>
      <c r="DH12" s="77">
        <f t="shared" si="37"/>
        <v>2.0625</v>
      </c>
      <c r="DI12" s="78" t="str">
        <f t="shared" si="38"/>
        <v>2.06</v>
      </c>
      <c r="DJ12" s="2" t="str">
        <f t="shared" si="39"/>
        <v>Lên lớp</v>
      </c>
      <c r="DK12" s="79">
        <f t="shared" si="40"/>
        <v>16</v>
      </c>
      <c r="DL12" s="80">
        <f t="shared" si="41"/>
        <v>2.0625</v>
      </c>
      <c r="DM12" s="2" t="str">
        <f t="shared" si="42"/>
        <v>Lên lớp</v>
      </c>
      <c r="DN12" s="60">
        <v>7.3</v>
      </c>
      <c r="DO12" s="62">
        <v>5</v>
      </c>
      <c r="DP12" s="62"/>
      <c r="DQ12" s="11">
        <f t="shared" si="50"/>
        <v>5.9</v>
      </c>
      <c r="DR12" s="12">
        <f t="shared" si="51"/>
        <v>5.9</v>
      </c>
      <c r="DS12" s="188" t="str">
        <f t="shared" si="43"/>
        <v>5.9</v>
      </c>
      <c r="DT12" s="40" t="str">
        <f t="shared" si="52"/>
        <v>C</v>
      </c>
      <c r="DU12" s="41">
        <f t="shared" si="53"/>
        <v>2</v>
      </c>
      <c r="DV12" s="41" t="str">
        <f t="shared" si="54"/>
        <v>2.0</v>
      </c>
      <c r="DW12" s="42">
        <v>2</v>
      </c>
      <c r="DX12" s="43">
        <v>2</v>
      </c>
      <c r="DY12" s="69">
        <v>6.8</v>
      </c>
      <c r="DZ12" s="65">
        <v>7</v>
      </c>
      <c r="EA12" s="65"/>
      <c r="EB12" s="11">
        <f t="shared" si="126"/>
        <v>6.9</v>
      </c>
      <c r="EC12" s="12">
        <f t="shared" si="127"/>
        <v>6.9</v>
      </c>
      <c r="ED12" s="188" t="str">
        <f t="shared" si="46"/>
        <v>6.9</v>
      </c>
      <c r="EE12" s="40" t="str">
        <f t="shared" si="128"/>
        <v>C+</v>
      </c>
      <c r="EF12" s="41">
        <f t="shared" si="129"/>
        <v>2.5</v>
      </c>
      <c r="EG12" s="41" t="str">
        <f t="shared" si="130"/>
        <v>2.5</v>
      </c>
      <c r="EH12" s="42">
        <v>2</v>
      </c>
      <c r="EI12" s="43">
        <v>2</v>
      </c>
      <c r="EJ12" s="251">
        <v>5.5</v>
      </c>
      <c r="EK12" s="65">
        <v>1</v>
      </c>
      <c r="EL12" s="234"/>
      <c r="EM12" s="11">
        <f t="shared" si="91"/>
        <v>2.8</v>
      </c>
      <c r="EN12" s="12">
        <f t="shared" si="92"/>
        <v>2.8</v>
      </c>
      <c r="EO12" s="188" t="str">
        <f t="shared" si="93"/>
        <v>2.8</v>
      </c>
      <c r="EP12" s="40" t="str">
        <f t="shared" si="94"/>
        <v>F</v>
      </c>
      <c r="EQ12" s="41">
        <f t="shared" si="95"/>
        <v>0</v>
      </c>
      <c r="ER12" s="41" t="str">
        <f t="shared" si="96"/>
        <v>0.0</v>
      </c>
      <c r="ES12" s="42">
        <v>2</v>
      </c>
      <c r="ET12" s="152"/>
      <c r="EU12" s="148">
        <v>7.3</v>
      </c>
      <c r="EV12" s="65">
        <v>6</v>
      </c>
      <c r="EW12" s="18"/>
      <c r="EX12" s="11">
        <f t="shared" si="97"/>
        <v>6.5</v>
      </c>
      <c r="EY12" s="12">
        <f t="shared" si="98"/>
        <v>6.5</v>
      </c>
      <c r="EZ12" s="188" t="str">
        <f t="shared" si="99"/>
        <v>6.5</v>
      </c>
      <c r="FA12" s="40" t="str">
        <f t="shared" si="100"/>
        <v>C+</v>
      </c>
      <c r="FB12" s="41">
        <f t="shared" si="101"/>
        <v>2.5</v>
      </c>
      <c r="FC12" s="41" t="str">
        <f t="shared" si="102"/>
        <v>2.5</v>
      </c>
      <c r="FD12" s="42">
        <v>2</v>
      </c>
      <c r="FE12" s="43">
        <v>2</v>
      </c>
      <c r="FF12" s="55">
        <v>7</v>
      </c>
      <c r="FG12" s="65">
        <v>6</v>
      </c>
      <c r="FH12" s="18"/>
      <c r="FI12" s="11">
        <f t="shared" si="103"/>
        <v>6.4</v>
      </c>
      <c r="FJ12" s="12">
        <f t="shared" si="104"/>
        <v>6.4</v>
      </c>
      <c r="FK12" s="188" t="str">
        <f t="shared" si="105"/>
        <v>6.4</v>
      </c>
      <c r="FL12" s="40" t="str">
        <f t="shared" si="106"/>
        <v>C</v>
      </c>
      <c r="FM12" s="41">
        <f t="shared" si="107"/>
        <v>2</v>
      </c>
      <c r="FN12" s="41" t="str">
        <f t="shared" si="108"/>
        <v>2.0</v>
      </c>
      <c r="FO12" s="42">
        <v>2</v>
      </c>
      <c r="FP12" s="43">
        <v>2</v>
      </c>
      <c r="FQ12" s="245">
        <v>7</v>
      </c>
      <c r="FR12" s="244">
        <v>6</v>
      </c>
      <c r="FS12" s="244"/>
      <c r="FT12" s="213">
        <f t="shared" si="109"/>
        <v>6.4</v>
      </c>
      <c r="FU12" s="214">
        <f t="shared" si="110"/>
        <v>6.4</v>
      </c>
      <c r="FV12" s="215" t="str">
        <f t="shared" si="111"/>
        <v>6.4</v>
      </c>
      <c r="FW12" s="40" t="str">
        <f t="shared" si="112"/>
        <v>C</v>
      </c>
      <c r="FX12" s="41">
        <f t="shared" si="113"/>
        <v>2</v>
      </c>
      <c r="FY12" s="41" t="str">
        <f t="shared" si="114"/>
        <v>2.0</v>
      </c>
      <c r="FZ12" s="42">
        <v>1</v>
      </c>
      <c r="GA12" s="224">
        <v>1</v>
      </c>
      <c r="GB12" s="29">
        <v>6.7</v>
      </c>
      <c r="GC12" s="230">
        <v>7</v>
      </c>
      <c r="GD12" s="230"/>
      <c r="GE12" s="11">
        <f t="shared" si="115"/>
        <v>6.9</v>
      </c>
      <c r="GF12" s="12">
        <f t="shared" si="116"/>
        <v>6.9</v>
      </c>
      <c r="GG12" s="188" t="str">
        <f t="shared" si="117"/>
        <v>6.9</v>
      </c>
      <c r="GH12" s="40" t="str">
        <f t="shared" si="118"/>
        <v>C+</v>
      </c>
      <c r="GI12" s="41">
        <f t="shared" si="119"/>
        <v>2.5</v>
      </c>
      <c r="GJ12" s="41" t="str">
        <f t="shared" si="120"/>
        <v>2.5</v>
      </c>
      <c r="GK12" s="42">
        <v>1</v>
      </c>
      <c r="GL12" s="43">
        <v>1</v>
      </c>
      <c r="GM12" s="239">
        <v>6</v>
      </c>
      <c r="GN12" s="65">
        <v>4</v>
      </c>
      <c r="GO12" s="18"/>
      <c r="GP12" s="11">
        <f t="shared" si="55"/>
        <v>4.8</v>
      </c>
      <c r="GQ12" s="12">
        <f t="shared" si="56"/>
        <v>4.8</v>
      </c>
      <c r="GR12" s="188" t="str">
        <f t="shared" si="57"/>
        <v>4.8</v>
      </c>
      <c r="GS12" s="40" t="str">
        <f t="shared" si="58"/>
        <v>D</v>
      </c>
      <c r="GT12" s="41">
        <f t="shared" si="59"/>
        <v>1</v>
      </c>
      <c r="GU12" s="41" t="str">
        <f t="shared" si="60"/>
        <v>1.0</v>
      </c>
      <c r="GV12" s="42">
        <v>4</v>
      </c>
      <c r="GW12" s="43">
        <v>4</v>
      </c>
      <c r="GX12" s="148">
        <v>6</v>
      </c>
      <c r="GY12" s="18">
        <v>5.5</v>
      </c>
      <c r="GZ12" s="18"/>
      <c r="HA12" s="11">
        <f t="shared" si="61"/>
        <v>5.7</v>
      </c>
      <c r="HB12" s="12">
        <f t="shared" si="62"/>
        <v>5.7</v>
      </c>
      <c r="HC12" s="188" t="str">
        <f t="shared" si="63"/>
        <v>5.7</v>
      </c>
      <c r="HD12" s="40" t="str">
        <f t="shared" si="64"/>
        <v>C</v>
      </c>
      <c r="HE12" s="41">
        <f t="shared" si="65"/>
        <v>2</v>
      </c>
      <c r="HF12" s="41" t="str">
        <f t="shared" si="66"/>
        <v>2.0</v>
      </c>
      <c r="HG12" s="42">
        <v>5</v>
      </c>
      <c r="HH12" s="43">
        <v>5</v>
      </c>
      <c r="HI12" s="76">
        <f t="shared" si="67"/>
        <v>21</v>
      </c>
      <c r="HJ12" s="77">
        <f t="shared" si="68"/>
        <v>1.7380952380952381</v>
      </c>
      <c r="HK12" s="78" t="str">
        <f t="shared" si="69"/>
        <v>1.74</v>
      </c>
    </row>
    <row r="13" spans="1:219" ht="21" customHeight="1">
      <c r="A13" s="64">
        <v>14</v>
      </c>
      <c r="B13" s="109" t="s">
        <v>56</v>
      </c>
      <c r="C13" s="110" t="s">
        <v>133</v>
      </c>
      <c r="D13" s="115" t="s">
        <v>125</v>
      </c>
      <c r="E13" s="267" t="s">
        <v>134</v>
      </c>
      <c r="F13" s="18"/>
      <c r="G13" s="108" t="s">
        <v>153</v>
      </c>
      <c r="H13" s="121" t="s">
        <v>10</v>
      </c>
      <c r="I13" s="137" t="s">
        <v>168</v>
      </c>
      <c r="J13" s="236"/>
      <c r="K13" s="40" t="str">
        <f t="shared" si="0"/>
        <v>F</v>
      </c>
      <c r="L13" s="41">
        <f t="shared" si="1"/>
        <v>0</v>
      </c>
      <c r="M13" s="54" t="str">
        <f t="shared" si="2"/>
        <v>0.0</v>
      </c>
      <c r="N13" s="60">
        <v>5</v>
      </c>
      <c r="O13" s="40" t="str">
        <f t="shared" si="3"/>
        <v>D+</v>
      </c>
      <c r="P13" s="41">
        <f t="shared" si="4"/>
        <v>1.5</v>
      </c>
      <c r="Q13" s="54" t="str">
        <f t="shared" si="5"/>
        <v>1.5</v>
      </c>
      <c r="R13" s="66">
        <v>7</v>
      </c>
      <c r="S13" s="104">
        <v>5</v>
      </c>
      <c r="T13" s="104"/>
      <c r="U13" s="11">
        <f t="shared" si="6"/>
        <v>5.8</v>
      </c>
      <c r="V13" s="12">
        <f t="shared" si="7"/>
        <v>5.8</v>
      </c>
      <c r="W13" s="188" t="str">
        <f t="shared" si="8"/>
        <v>5.8</v>
      </c>
      <c r="X13" s="40" t="str">
        <f t="shared" si="9"/>
        <v>C</v>
      </c>
      <c r="Y13" s="41">
        <f t="shared" si="10"/>
        <v>2</v>
      </c>
      <c r="Z13" s="41" t="str">
        <f t="shared" si="11"/>
        <v>2.0</v>
      </c>
      <c r="AA13" s="42">
        <v>2</v>
      </c>
      <c r="AB13" s="43">
        <v>2</v>
      </c>
      <c r="AC13" s="84">
        <v>5.3</v>
      </c>
      <c r="AD13" s="104">
        <v>5</v>
      </c>
      <c r="AE13" s="104"/>
      <c r="AF13" s="11">
        <f t="shared" si="12"/>
        <v>5.1</v>
      </c>
      <c r="AG13" s="12">
        <f t="shared" si="13"/>
        <v>5.1</v>
      </c>
      <c r="AH13" s="188" t="str">
        <f t="shared" si="14"/>
        <v>5.1</v>
      </c>
      <c r="AI13" s="40" t="str">
        <f t="shared" si="15"/>
        <v>D+</v>
      </c>
      <c r="AJ13" s="41">
        <f t="shared" si="16"/>
        <v>1.5</v>
      </c>
      <c r="AK13" s="41" t="str">
        <f t="shared" si="17"/>
        <v>1.5</v>
      </c>
      <c r="AL13" s="42">
        <v>2</v>
      </c>
      <c r="AM13" s="43">
        <v>2</v>
      </c>
      <c r="AN13" s="147">
        <v>0</v>
      </c>
      <c r="AO13" s="62"/>
      <c r="AP13" s="62"/>
      <c r="AQ13" s="11">
        <f t="shared" si="18"/>
        <v>0</v>
      </c>
      <c r="AR13" s="12">
        <f t="shared" si="19"/>
        <v>0</v>
      </c>
      <c r="AS13" s="188" t="str">
        <f t="shared" si="20"/>
        <v>0.0</v>
      </c>
      <c r="AT13" s="40" t="str">
        <f t="shared" si="21"/>
        <v>F</v>
      </c>
      <c r="AU13" s="41">
        <f t="shared" si="22"/>
        <v>0</v>
      </c>
      <c r="AV13" s="41" t="str">
        <f t="shared" si="23"/>
        <v>0.0</v>
      </c>
      <c r="AW13" s="42">
        <v>3</v>
      </c>
      <c r="AX13" s="43"/>
      <c r="AY13" s="99">
        <v>7</v>
      </c>
      <c r="AZ13" s="104">
        <v>5</v>
      </c>
      <c r="BA13" s="104"/>
      <c r="BB13" s="11">
        <f t="shared" si="70"/>
        <v>5.8</v>
      </c>
      <c r="BC13" s="12">
        <f t="shared" si="71"/>
        <v>5.8</v>
      </c>
      <c r="BD13" s="188" t="str">
        <f t="shared" si="24"/>
        <v>5.8</v>
      </c>
      <c r="BE13" s="40" t="str">
        <f t="shared" si="72"/>
        <v>C</v>
      </c>
      <c r="BF13" s="41">
        <f t="shared" si="73"/>
        <v>2</v>
      </c>
      <c r="BG13" s="41" t="str">
        <f t="shared" si="74"/>
        <v>2.0</v>
      </c>
      <c r="BH13" s="42">
        <v>2</v>
      </c>
      <c r="BI13" s="152">
        <v>2</v>
      </c>
      <c r="BJ13" s="149">
        <v>0</v>
      </c>
      <c r="BK13" s="166"/>
      <c r="BL13" s="161"/>
      <c r="BM13" s="11">
        <f t="shared" si="75"/>
        <v>0</v>
      </c>
      <c r="BN13" s="12">
        <f t="shared" si="76"/>
        <v>0</v>
      </c>
      <c r="BO13" s="40" t="str">
        <f t="shared" si="77"/>
        <v>F</v>
      </c>
      <c r="BP13" s="41">
        <f t="shared" si="78"/>
        <v>0</v>
      </c>
      <c r="BQ13" s="41" t="str">
        <f t="shared" si="79"/>
        <v>0.0</v>
      </c>
      <c r="BR13" s="161"/>
      <c r="BS13" s="43"/>
      <c r="BT13" s="162">
        <v>1.6</v>
      </c>
      <c r="BU13" s="166"/>
      <c r="BV13" s="161"/>
      <c r="BW13" s="81">
        <f t="shared" si="80"/>
        <v>0.6</v>
      </c>
      <c r="BX13" s="82">
        <f t="shared" si="81"/>
        <v>0.6</v>
      </c>
      <c r="BY13" s="58" t="str">
        <f t="shared" si="82"/>
        <v>F</v>
      </c>
      <c r="BZ13" s="59">
        <f t="shared" si="83"/>
        <v>0</v>
      </c>
      <c r="CA13" s="59" t="str">
        <f t="shared" si="84"/>
        <v>0.0</v>
      </c>
      <c r="CB13" s="161"/>
      <c r="CC13" s="43"/>
      <c r="CD13" s="165">
        <f t="shared" si="88"/>
        <v>0.3</v>
      </c>
      <c r="CE13" s="188" t="str">
        <f t="shared" si="25"/>
        <v>0.3</v>
      </c>
      <c r="CF13" s="58" t="str">
        <f t="shared" si="85"/>
        <v>F</v>
      </c>
      <c r="CG13" s="59">
        <f t="shared" si="86"/>
        <v>0</v>
      </c>
      <c r="CH13" s="59" t="str">
        <f t="shared" si="87"/>
        <v>0.0</v>
      </c>
      <c r="CI13" s="42">
        <v>3</v>
      </c>
      <c r="CJ13" s="43"/>
      <c r="CK13" s="140">
        <v>0</v>
      </c>
      <c r="CL13" s="65"/>
      <c r="CM13" s="65"/>
      <c r="CN13" s="11">
        <f t="shared" si="26"/>
        <v>0</v>
      </c>
      <c r="CO13" s="12">
        <f t="shared" si="27"/>
        <v>0</v>
      </c>
      <c r="CP13" s="188" t="str">
        <f t="shared" si="28"/>
        <v>0.0</v>
      </c>
      <c r="CQ13" s="40" t="str">
        <f t="shared" si="29"/>
        <v>F</v>
      </c>
      <c r="CR13" s="59">
        <f t="shared" si="89"/>
        <v>0</v>
      </c>
      <c r="CS13" s="59" t="str">
        <f t="shared" si="90"/>
        <v>0.0</v>
      </c>
      <c r="CT13" s="42">
        <v>3</v>
      </c>
      <c r="CU13" s="43"/>
      <c r="CV13" s="55">
        <v>6.7</v>
      </c>
      <c r="CW13" s="65">
        <v>7</v>
      </c>
      <c r="CX13" s="65"/>
      <c r="CY13" s="11">
        <f t="shared" si="121"/>
        <v>6.9</v>
      </c>
      <c r="CZ13" s="12">
        <f t="shared" si="122"/>
        <v>6.9</v>
      </c>
      <c r="DA13" s="188" t="str">
        <f t="shared" si="32"/>
        <v>6.9</v>
      </c>
      <c r="DB13" s="40" t="str">
        <f t="shared" si="123"/>
        <v>C+</v>
      </c>
      <c r="DC13" s="41">
        <f t="shared" si="124"/>
        <v>2.5</v>
      </c>
      <c r="DD13" s="41" t="str">
        <f t="shared" si="125"/>
        <v>2.5</v>
      </c>
      <c r="DE13" s="42">
        <v>1</v>
      </c>
      <c r="DF13" s="83">
        <v>1</v>
      </c>
      <c r="DG13" s="76">
        <f t="shared" si="36"/>
        <v>16</v>
      </c>
      <c r="DH13" s="77">
        <f t="shared" si="37"/>
        <v>0.84375</v>
      </c>
      <c r="DI13" s="78" t="str">
        <f t="shared" si="38"/>
        <v>0.84</v>
      </c>
      <c r="DJ13" s="2" t="str">
        <f t="shared" si="39"/>
        <v>Lên lớp</v>
      </c>
      <c r="DK13" s="79">
        <f t="shared" si="40"/>
        <v>7</v>
      </c>
      <c r="DL13" s="80">
        <f t="shared" si="41"/>
        <v>1.9285714285714286</v>
      </c>
      <c r="DM13" s="2" t="str">
        <f t="shared" si="42"/>
        <v>Lên lớp</v>
      </c>
      <c r="DN13" s="60"/>
      <c r="DO13" s="62"/>
      <c r="DP13" s="62"/>
      <c r="DQ13" s="11">
        <f t="shared" si="50"/>
        <v>0</v>
      </c>
      <c r="DR13" s="12">
        <f t="shared" si="51"/>
        <v>0</v>
      </c>
      <c r="DS13" s="188" t="str">
        <f t="shared" si="43"/>
        <v>0.0</v>
      </c>
      <c r="DT13" s="40" t="str">
        <f t="shared" si="52"/>
        <v>F</v>
      </c>
      <c r="DU13" s="41">
        <f t="shared" si="53"/>
        <v>0</v>
      </c>
      <c r="DV13" s="41" t="str">
        <f t="shared" si="54"/>
        <v>0.0</v>
      </c>
      <c r="DW13" s="42">
        <v>2</v>
      </c>
      <c r="DX13" s="43"/>
      <c r="DY13" s="217">
        <v>0</v>
      </c>
      <c r="DZ13" s="65"/>
      <c r="EA13" s="65"/>
      <c r="EB13" s="11">
        <f t="shared" si="126"/>
        <v>0</v>
      </c>
      <c r="EC13" s="12">
        <f t="shared" si="127"/>
        <v>0</v>
      </c>
      <c r="ED13" s="188" t="str">
        <f t="shared" si="46"/>
        <v>0.0</v>
      </c>
      <c r="EE13" s="40" t="str">
        <f t="shared" si="128"/>
        <v>F</v>
      </c>
      <c r="EF13" s="41">
        <f t="shared" si="129"/>
        <v>0</v>
      </c>
      <c r="EG13" s="41" t="str">
        <f t="shared" si="130"/>
        <v>0.0</v>
      </c>
      <c r="EH13" s="42">
        <v>2</v>
      </c>
      <c r="EI13" s="43"/>
      <c r="EJ13" s="250">
        <v>0</v>
      </c>
      <c r="EK13" s="65"/>
      <c r="EL13" s="18"/>
      <c r="EM13" s="11">
        <f t="shared" si="91"/>
        <v>0</v>
      </c>
      <c r="EN13" s="12">
        <f t="shared" si="92"/>
        <v>0</v>
      </c>
      <c r="EO13" s="188" t="str">
        <f t="shared" si="93"/>
        <v>0.0</v>
      </c>
      <c r="EP13" s="40" t="str">
        <f t="shared" si="94"/>
        <v>F</v>
      </c>
      <c r="EQ13" s="41">
        <f t="shared" si="95"/>
        <v>0</v>
      </c>
      <c r="ER13" s="41" t="str">
        <f t="shared" si="96"/>
        <v>0.0</v>
      </c>
      <c r="ES13" s="42">
        <v>2</v>
      </c>
      <c r="ET13" s="152"/>
      <c r="EU13" s="211">
        <v>0</v>
      </c>
      <c r="EV13" s="65"/>
      <c r="EW13" s="18"/>
      <c r="EX13" s="11">
        <f t="shared" si="97"/>
        <v>0</v>
      </c>
      <c r="EY13" s="12">
        <f t="shared" si="98"/>
        <v>0</v>
      </c>
      <c r="EZ13" s="188" t="str">
        <f t="shared" si="99"/>
        <v>0.0</v>
      </c>
      <c r="FA13" s="40" t="str">
        <f t="shared" si="100"/>
        <v>F</v>
      </c>
      <c r="FB13" s="41">
        <f t="shared" si="101"/>
        <v>0</v>
      </c>
      <c r="FC13" s="41" t="str">
        <f t="shared" si="102"/>
        <v>0.0</v>
      </c>
      <c r="FD13" s="42">
        <v>2</v>
      </c>
      <c r="FE13" s="43"/>
      <c r="FF13" s="149">
        <v>0</v>
      </c>
      <c r="FG13" s="65"/>
      <c r="FH13" s="18"/>
      <c r="FI13" s="11">
        <f t="shared" si="103"/>
        <v>0</v>
      </c>
      <c r="FJ13" s="12">
        <f t="shared" si="104"/>
        <v>0</v>
      </c>
      <c r="FK13" s="188" t="str">
        <f t="shared" si="105"/>
        <v>0.0</v>
      </c>
      <c r="FL13" s="40" t="str">
        <f t="shared" si="106"/>
        <v>F</v>
      </c>
      <c r="FM13" s="41">
        <f t="shared" si="107"/>
        <v>0</v>
      </c>
      <c r="FN13" s="41" t="str">
        <f t="shared" si="108"/>
        <v>0.0</v>
      </c>
      <c r="FO13" s="42">
        <v>2</v>
      </c>
      <c r="FP13" s="43"/>
      <c r="FQ13" s="211">
        <v>0</v>
      </c>
      <c r="FR13" s="18"/>
      <c r="FS13" s="18"/>
      <c r="FT13" s="11">
        <f t="shared" si="109"/>
        <v>0</v>
      </c>
      <c r="FU13" s="12">
        <f t="shared" si="110"/>
        <v>0</v>
      </c>
      <c r="FV13" s="188" t="str">
        <f t="shared" si="111"/>
        <v>0.0</v>
      </c>
      <c r="FW13" s="40" t="str">
        <f t="shared" si="112"/>
        <v>F</v>
      </c>
      <c r="FX13" s="41">
        <f t="shared" si="113"/>
        <v>0</v>
      </c>
      <c r="FY13" s="41" t="str">
        <f t="shared" si="114"/>
        <v>0.0</v>
      </c>
      <c r="FZ13" s="42">
        <v>1</v>
      </c>
      <c r="GA13" s="224"/>
      <c r="GB13" s="140">
        <v>0</v>
      </c>
      <c r="GC13" s="230"/>
      <c r="GD13" s="230"/>
      <c r="GE13" s="11">
        <f t="shared" si="115"/>
        <v>0</v>
      </c>
      <c r="GF13" s="12">
        <f t="shared" si="116"/>
        <v>0</v>
      </c>
      <c r="GG13" s="188" t="str">
        <f t="shared" si="117"/>
        <v>0.0</v>
      </c>
      <c r="GH13" s="40" t="str">
        <f t="shared" si="118"/>
        <v>F</v>
      </c>
      <c r="GI13" s="41">
        <f t="shared" si="119"/>
        <v>0</v>
      </c>
      <c r="GJ13" s="41" t="str">
        <f t="shared" si="120"/>
        <v>0.0</v>
      </c>
      <c r="GK13" s="42">
        <v>1</v>
      </c>
      <c r="GL13" s="43"/>
      <c r="GM13" s="241">
        <v>0.6</v>
      </c>
      <c r="GN13" s="65"/>
      <c r="GO13" s="18"/>
      <c r="GP13" s="11">
        <f t="shared" si="55"/>
        <v>0.2</v>
      </c>
      <c r="GQ13" s="12">
        <f t="shared" si="56"/>
        <v>0.2</v>
      </c>
      <c r="GR13" s="188" t="str">
        <f t="shared" si="57"/>
        <v>0.2</v>
      </c>
      <c r="GS13" s="40" t="str">
        <f t="shared" si="58"/>
        <v>F</v>
      </c>
      <c r="GT13" s="41">
        <f t="shared" si="59"/>
        <v>0</v>
      </c>
      <c r="GU13" s="41" t="str">
        <f t="shared" si="60"/>
        <v>0.0</v>
      </c>
      <c r="GV13" s="42">
        <v>4</v>
      </c>
      <c r="GW13" s="43"/>
      <c r="GX13" s="148"/>
      <c r="GY13" s="18"/>
      <c r="GZ13" s="18"/>
      <c r="HA13" s="11">
        <f t="shared" si="61"/>
        <v>0</v>
      </c>
      <c r="HB13" s="12">
        <f t="shared" si="62"/>
        <v>0</v>
      </c>
      <c r="HC13" s="188" t="str">
        <f t="shared" si="63"/>
        <v>0.0</v>
      </c>
      <c r="HD13" s="40" t="str">
        <f t="shared" si="64"/>
        <v>F</v>
      </c>
      <c r="HE13" s="41">
        <f t="shared" si="65"/>
        <v>0</v>
      </c>
      <c r="HF13" s="41" t="str">
        <f t="shared" si="66"/>
        <v>0.0</v>
      </c>
      <c r="HG13" s="18"/>
      <c r="HH13" s="172"/>
      <c r="HI13" s="76">
        <f t="shared" si="67"/>
        <v>16</v>
      </c>
      <c r="HJ13" s="77">
        <f t="shared" si="68"/>
        <v>0</v>
      </c>
      <c r="HK13" s="78" t="str">
        <f t="shared" si="69"/>
        <v>0.00</v>
      </c>
    </row>
    <row r="14" spans="1:219" ht="21" customHeight="1">
      <c r="A14" s="86">
        <v>15</v>
      </c>
      <c r="B14" s="123" t="s">
        <v>56</v>
      </c>
      <c r="C14" s="124" t="s">
        <v>135</v>
      </c>
      <c r="D14" s="125" t="s">
        <v>136</v>
      </c>
      <c r="E14" s="268" t="s">
        <v>137</v>
      </c>
      <c r="F14" s="57"/>
      <c r="G14" s="126" t="s">
        <v>154</v>
      </c>
      <c r="H14" s="127" t="s">
        <v>10</v>
      </c>
      <c r="I14" s="138" t="s">
        <v>168</v>
      </c>
      <c r="J14" s="236"/>
      <c r="K14" s="58" t="str">
        <f t="shared" si="0"/>
        <v>F</v>
      </c>
      <c r="L14" s="59">
        <f t="shared" si="1"/>
        <v>0</v>
      </c>
      <c r="M14" s="128" t="str">
        <f t="shared" si="2"/>
        <v>0.0</v>
      </c>
      <c r="N14" s="60">
        <v>5.7</v>
      </c>
      <c r="O14" s="58" t="str">
        <f t="shared" si="3"/>
        <v>C</v>
      </c>
      <c r="P14" s="59">
        <f t="shared" si="4"/>
        <v>2</v>
      </c>
      <c r="Q14" s="128" t="str">
        <f t="shared" si="5"/>
        <v>2.0</v>
      </c>
      <c r="R14" s="66">
        <v>8.7</v>
      </c>
      <c r="S14" s="104">
        <v>9</v>
      </c>
      <c r="T14" s="104"/>
      <c r="U14" s="81">
        <f t="shared" si="6"/>
        <v>8.9</v>
      </c>
      <c r="V14" s="82">
        <f t="shared" si="7"/>
        <v>8.9</v>
      </c>
      <c r="W14" s="188" t="str">
        <f t="shared" si="8"/>
        <v>8.9</v>
      </c>
      <c r="X14" s="58" t="str">
        <f t="shared" si="9"/>
        <v>A</v>
      </c>
      <c r="Y14" s="59">
        <f t="shared" si="10"/>
        <v>4</v>
      </c>
      <c r="Z14" s="59" t="str">
        <f t="shared" si="11"/>
        <v>4.0</v>
      </c>
      <c r="AA14" s="67">
        <v>2</v>
      </c>
      <c r="AB14" s="43">
        <v>2</v>
      </c>
      <c r="AC14" s="84">
        <v>8</v>
      </c>
      <c r="AD14" s="104">
        <v>9</v>
      </c>
      <c r="AE14" s="104"/>
      <c r="AF14" s="81">
        <f t="shared" si="12"/>
        <v>8.6</v>
      </c>
      <c r="AG14" s="82">
        <f t="shared" si="13"/>
        <v>8.6</v>
      </c>
      <c r="AH14" s="188" t="str">
        <f t="shared" si="14"/>
        <v>8.6</v>
      </c>
      <c r="AI14" s="58" t="str">
        <f t="shared" si="15"/>
        <v>A</v>
      </c>
      <c r="AJ14" s="59">
        <f t="shared" si="16"/>
        <v>4</v>
      </c>
      <c r="AK14" s="59" t="str">
        <f t="shared" si="17"/>
        <v>4.0</v>
      </c>
      <c r="AL14" s="67">
        <v>2</v>
      </c>
      <c r="AM14" s="43">
        <v>2</v>
      </c>
      <c r="AN14" s="60">
        <v>6.4</v>
      </c>
      <c r="AO14" s="62">
        <v>5</v>
      </c>
      <c r="AP14" s="62"/>
      <c r="AQ14" s="11">
        <f t="shared" si="18"/>
        <v>5.6</v>
      </c>
      <c r="AR14" s="12">
        <f t="shared" si="19"/>
        <v>5.6</v>
      </c>
      <c r="AS14" s="188" t="str">
        <f t="shared" si="20"/>
        <v>5.6</v>
      </c>
      <c r="AT14" s="40" t="str">
        <f t="shared" si="21"/>
        <v>C</v>
      </c>
      <c r="AU14" s="59">
        <f t="shared" si="22"/>
        <v>2</v>
      </c>
      <c r="AV14" s="59" t="str">
        <f t="shared" si="23"/>
        <v>2.0</v>
      </c>
      <c r="AW14" s="67">
        <v>3</v>
      </c>
      <c r="AX14" s="43">
        <v>3</v>
      </c>
      <c r="AY14" s="99">
        <v>7.6</v>
      </c>
      <c r="AZ14" s="104">
        <v>5</v>
      </c>
      <c r="BA14" s="104"/>
      <c r="BB14" s="81">
        <f t="shared" si="70"/>
        <v>6</v>
      </c>
      <c r="BC14" s="82">
        <f t="shared" si="71"/>
        <v>6</v>
      </c>
      <c r="BD14" s="188" t="str">
        <f t="shared" si="24"/>
        <v>6.0</v>
      </c>
      <c r="BE14" s="58" t="str">
        <f t="shared" si="72"/>
        <v>C</v>
      </c>
      <c r="BF14" s="59">
        <f t="shared" si="73"/>
        <v>2</v>
      </c>
      <c r="BG14" s="59" t="str">
        <f t="shared" si="74"/>
        <v>2.0</v>
      </c>
      <c r="BH14" s="67">
        <v>2</v>
      </c>
      <c r="BI14" s="153">
        <v>2</v>
      </c>
      <c r="BJ14" s="55">
        <v>7</v>
      </c>
      <c r="BK14" s="166">
        <v>5</v>
      </c>
      <c r="BL14" s="161"/>
      <c r="BM14" s="11">
        <f t="shared" si="75"/>
        <v>5.8</v>
      </c>
      <c r="BN14" s="12">
        <f t="shared" si="76"/>
        <v>5.8</v>
      </c>
      <c r="BO14" s="40" t="str">
        <f t="shared" si="77"/>
        <v>C</v>
      </c>
      <c r="BP14" s="41">
        <f t="shared" si="78"/>
        <v>2</v>
      </c>
      <c r="BQ14" s="41" t="str">
        <f t="shared" si="79"/>
        <v>2.0</v>
      </c>
      <c r="BR14" s="161"/>
      <c r="BS14" s="43"/>
      <c r="BT14" s="11">
        <v>7</v>
      </c>
      <c r="BU14" s="166">
        <v>5</v>
      </c>
      <c r="BV14" s="161"/>
      <c r="BW14" s="81">
        <f t="shared" si="80"/>
        <v>5.8</v>
      </c>
      <c r="BX14" s="82">
        <f t="shared" si="81"/>
        <v>5.8</v>
      </c>
      <c r="BY14" s="58" t="str">
        <f t="shared" si="82"/>
        <v>C</v>
      </c>
      <c r="BZ14" s="59">
        <f t="shared" si="83"/>
        <v>2</v>
      </c>
      <c r="CA14" s="59" t="str">
        <f t="shared" si="84"/>
        <v>2.0</v>
      </c>
      <c r="CB14" s="161"/>
      <c r="CC14" s="43"/>
      <c r="CD14" s="165">
        <f t="shared" si="88"/>
        <v>5.8</v>
      </c>
      <c r="CE14" s="188" t="str">
        <f t="shared" si="25"/>
        <v>5.8</v>
      </c>
      <c r="CF14" s="58" t="str">
        <f t="shared" si="85"/>
        <v>C</v>
      </c>
      <c r="CG14" s="59">
        <f t="shared" si="86"/>
        <v>2</v>
      </c>
      <c r="CH14" s="59" t="str">
        <f t="shared" si="87"/>
        <v>2.0</v>
      </c>
      <c r="CI14" s="42">
        <v>3</v>
      </c>
      <c r="CJ14" s="43">
        <v>3</v>
      </c>
      <c r="CK14" s="66">
        <v>7.1</v>
      </c>
      <c r="CL14" s="62">
        <v>5</v>
      </c>
      <c r="CM14" s="62"/>
      <c r="CN14" s="11">
        <f t="shared" si="26"/>
        <v>5.8</v>
      </c>
      <c r="CO14" s="12">
        <f t="shared" si="27"/>
        <v>5.8</v>
      </c>
      <c r="CP14" s="188" t="str">
        <f t="shared" si="28"/>
        <v>5.8</v>
      </c>
      <c r="CQ14" s="40" t="str">
        <f t="shared" si="29"/>
        <v>C</v>
      </c>
      <c r="CR14" s="59">
        <f t="shared" si="89"/>
        <v>2</v>
      </c>
      <c r="CS14" s="59" t="str">
        <f t="shared" si="90"/>
        <v>2.0</v>
      </c>
      <c r="CT14" s="67">
        <v>3</v>
      </c>
      <c r="CU14" s="43">
        <v>3</v>
      </c>
      <c r="CV14" s="60">
        <v>7</v>
      </c>
      <c r="CW14" s="62">
        <v>7</v>
      </c>
      <c r="CX14" s="62"/>
      <c r="CY14" s="81">
        <f t="shared" si="121"/>
        <v>7</v>
      </c>
      <c r="CZ14" s="82">
        <f t="shared" si="122"/>
        <v>7</v>
      </c>
      <c r="DA14" s="188" t="str">
        <f t="shared" si="32"/>
        <v>7.0</v>
      </c>
      <c r="DB14" s="58" t="str">
        <f t="shared" si="123"/>
        <v>B</v>
      </c>
      <c r="DC14" s="59">
        <f t="shared" si="124"/>
        <v>3</v>
      </c>
      <c r="DD14" s="59" t="str">
        <f t="shared" si="125"/>
        <v>3.0</v>
      </c>
      <c r="DE14" s="67">
        <v>1</v>
      </c>
      <c r="DF14" s="83">
        <v>1</v>
      </c>
      <c r="DG14" s="76">
        <f t="shared" si="36"/>
        <v>16</v>
      </c>
      <c r="DH14" s="77">
        <f t="shared" si="37"/>
        <v>2.5625</v>
      </c>
      <c r="DI14" s="78" t="str">
        <f t="shared" si="38"/>
        <v>2.56</v>
      </c>
      <c r="DJ14" s="2" t="str">
        <f t="shared" si="39"/>
        <v>Lên lớp</v>
      </c>
      <c r="DK14" s="79">
        <f t="shared" si="40"/>
        <v>16</v>
      </c>
      <c r="DL14" s="80">
        <f t="shared" si="41"/>
        <v>2.5625</v>
      </c>
      <c r="DM14" s="2" t="str">
        <f t="shared" si="42"/>
        <v>Lên lớp</v>
      </c>
      <c r="DN14" s="60">
        <v>6</v>
      </c>
      <c r="DO14" s="203"/>
      <c r="DP14" s="62"/>
      <c r="DQ14" s="81">
        <f t="shared" si="50"/>
        <v>2.4</v>
      </c>
      <c r="DR14" s="82">
        <f t="shared" si="51"/>
        <v>2.4</v>
      </c>
      <c r="DS14" s="188" t="str">
        <f t="shared" si="43"/>
        <v>2.4</v>
      </c>
      <c r="DT14" s="58" t="str">
        <f t="shared" si="52"/>
        <v>F</v>
      </c>
      <c r="DU14" s="59">
        <f t="shared" si="53"/>
        <v>0</v>
      </c>
      <c r="DV14" s="59" t="str">
        <f t="shared" si="54"/>
        <v>0.0</v>
      </c>
      <c r="DW14" s="67">
        <v>2</v>
      </c>
      <c r="DX14" s="43"/>
      <c r="DY14" s="84">
        <v>7.2</v>
      </c>
      <c r="DZ14" s="62"/>
      <c r="EA14" s="62"/>
      <c r="EB14" s="81">
        <f t="shared" si="126"/>
        <v>2.9</v>
      </c>
      <c r="EC14" s="82">
        <f t="shared" si="127"/>
        <v>2.9</v>
      </c>
      <c r="ED14" s="188" t="str">
        <f t="shared" si="46"/>
        <v>2.9</v>
      </c>
      <c r="EE14" s="58" t="str">
        <f t="shared" si="128"/>
        <v>F</v>
      </c>
      <c r="EF14" s="59">
        <f t="shared" si="129"/>
        <v>0</v>
      </c>
      <c r="EG14" s="59" t="str">
        <f t="shared" si="130"/>
        <v>0.0</v>
      </c>
      <c r="EH14" s="67">
        <v>2</v>
      </c>
      <c r="EI14" s="43"/>
      <c r="EJ14" s="250">
        <v>1.5</v>
      </c>
      <c r="EK14" s="65"/>
      <c r="EL14" s="18"/>
      <c r="EM14" s="11">
        <f t="shared" si="91"/>
        <v>0.6</v>
      </c>
      <c r="EN14" s="12">
        <f t="shared" si="92"/>
        <v>0.6</v>
      </c>
      <c r="EO14" s="188" t="str">
        <f t="shared" si="93"/>
        <v>0.6</v>
      </c>
      <c r="EP14" s="40" t="str">
        <f t="shared" si="94"/>
        <v>F</v>
      </c>
      <c r="EQ14" s="41">
        <f t="shared" si="95"/>
        <v>0</v>
      </c>
      <c r="ER14" s="41" t="str">
        <f t="shared" si="96"/>
        <v>0.0</v>
      </c>
      <c r="ES14" s="42">
        <v>2</v>
      </c>
      <c r="ET14" s="152"/>
      <c r="EU14" s="211">
        <v>0</v>
      </c>
      <c r="EV14" s="65"/>
      <c r="EW14" s="18"/>
      <c r="EX14" s="11">
        <f t="shared" si="97"/>
        <v>0</v>
      </c>
      <c r="EY14" s="12">
        <f t="shared" si="98"/>
        <v>0</v>
      </c>
      <c r="EZ14" s="188" t="str">
        <f t="shared" si="99"/>
        <v>0.0</v>
      </c>
      <c r="FA14" s="40" t="str">
        <f t="shared" si="100"/>
        <v>F</v>
      </c>
      <c r="FB14" s="41">
        <f t="shared" si="101"/>
        <v>0</v>
      </c>
      <c r="FC14" s="41" t="str">
        <f t="shared" si="102"/>
        <v>0.0</v>
      </c>
      <c r="FD14" s="42">
        <v>2</v>
      </c>
      <c r="FE14" s="43"/>
      <c r="FF14" s="55">
        <v>7</v>
      </c>
      <c r="FG14" s="65"/>
      <c r="FH14" s="18"/>
      <c r="FI14" s="11">
        <f t="shared" si="103"/>
        <v>2.8</v>
      </c>
      <c r="FJ14" s="12">
        <f t="shared" si="104"/>
        <v>2.8</v>
      </c>
      <c r="FK14" s="188" t="str">
        <f t="shared" si="105"/>
        <v>2.8</v>
      </c>
      <c r="FL14" s="40" t="str">
        <f t="shared" si="106"/>
        <v>F</v>
      </c>
      <c r="FM14" s="41">
        <f t="shared" si="107"/>
        <v>0</v>
      </c>
      <c r="FN14" s="41" t="str">
        <f t="shared" si="108"/>
        <v>0.0</v>
      </c>
      <c r="FO14" s="42">
        <v>2</v>
      </c>
      <c r="FP14" s="43"/>
      <c r="FQ14" s="211">
        <v>0</v>
      </c>
      <c r="FR14" s="18"/>
      <c r="FS14" s="18"/>
      <c r="FT14" s="11">
        <f t="shared" si="109"/>
        <v>0</v>
      </c>
      <c r="FU14" s="12">
        <f t="shared" si="110"/>
        <v>0</v>
      </c>
      <c r="FV14" s="188" t="str">
        <f t="shared" si="111"/>
        <v>0.0</v>
      </c>
      <c r="FW14" s="40" t="str">
        <f t="shared" si="112"/>
        <v>F</v>
      </c>
      <c r="FX14" s="41">
        <f t="shared" si="113"/>
        <v>0</v>
      </c>
      <c r="FY14" s="41" t="str">
        <f t="shared" si="114"/>
        <v>0.0</v>
      </c>
      <c r="FZ14" s="42">
        <v>1</v>
      </c>
      <c r="GA14" s="224"/>
      <c r="GB14" s="140">
        <v>0</v>
      </c>
      <c r="GC14" s="230"/>
      <c r="GD14" s="230"/>
      <c r="GE14" s="11">
        <f t="shared" si="115"/>
        <v>0</v>
      </c>
      <c r="GF14" s="12">
        <f t="shared" si="116"/>
        <v>0</v>
      </c>
      <c r="GG14" s="188" t="str">
        <f t="shared" si="117"/>
        <v>0.0</v>
      </c>
      <c r="GH14" s="40" t="str">
        <f t="shared" si="118"/>
        <v>F</v>
      </c>
      <c r="GI14" s="41">
        <f t="shared" si="119"/>
        <v>0</v>
      </c>
      <c r="GJ14" s="41" t="str">
        <f t="shared" si="120"/>
        <v>0.0</v>
      </c>
      <c r="GK14" s="42">
        <v>1</v>
      </c>
      <c r="GL14" s="43"/>
      <c r="GM14" s="238"/>
      <c r="GN14" s="65"/>
      <c r="GO14" s="18"/>
      <c r="GP14" s="11">
        <f t="shared" si="55"/>
        <v>0</v>
      </c>
      <c r="GQ14" s="12">
        <f t="shared" si="56"/>
        <v>0</v>
      </c>
      <c r="GR14" s="188" t="str">
        <f t="shared" si="57"/>
        <v>0.0</v>
      </c>
      <c r="GS14" s="40" t="str">
        <f t="shared" si="58"/>
        <v>F</v>
      </c>
      <c r="GT14" s="41">
        <f t="shared" si="59"/>
        <v>0</v>
      </c>
      <c r="GU14" s="41" t="str">
        <f t="shared" si="60"/>
        <v>0.0</v>
      </c>
      <c r="GV14" s="42">
        <v>4</v>
      </c>
      <c r="GW14" s="43"/>
      <c r="GX14" s="148"/>
      <c r="GY14" s="18"/>
      <c r="GZ14" s="18"/>
      <c r="HA14" s="11">
        <f t="shared" si="61"/>
        <v>0</v>
      </c>
      <c r="HB14" s="12">
        <f t="shared" si="62"/>
        <v>0</v>
      </c>
      <c r="HC14" s="188" t="str">
        <f t="shared" si="63"/>
        <v>0.0</v>
      </c>
      <c r="HD14" s="40" t="str">
        <f t="shared" si="64"/>
        <v>F</v>
      </c>
      <c r="HE14" s="41">
        <f t="shared" si="65"/>
        <v>0</v>
      </c>
      <c r="HF14" s="41" t="str">
        <f t="shared" si="66"/>
        <v>0.0</v>
      </c>
      <c r="HG14" s="18"/>
      <c r="HH14" s="172"/>
      <c r="HI14" s="76">
        <f t="shared" si="67"/>
        <v>16</v>
      </c>
      <c r="HJ14" s="77">
        <f t="shared" si="68"/>
        <v>0</v>
      </c>
      <c r="HK14" s="78" t="str">
        <f t="shared" si="69"/>
        <v>0.00</v>
      </c>
    </row>
    <row r="15" spans="1:219" ht="18" customHeight="1">
      <c r="A15" s="111">
        <v>16</v>
      </c>
      <c r="B15" s="112" t="s">
        <v>56</v>
      </c>
      <c r="C15" s="111" t="s">
        <v>139</v>
      </c>
      <c r="D15" s="116" t="s">
        <v>140</v>
      </c>
      <c r="E15" s="269" t="s">
        <v>141</v>
      </c>
      <c r="F15" s="16"/>
      <c r="G15" s="113" t="s">
        <v>155</v>
      </c>
      <c r="H15" s="122" t="s">
        <v>10</v>
      </c>
      <c r="I15" s="139" t="s">
        <v>169</v>
      </c>
      <c r="J15" s="237"/>
      <c r="K15" s="143" t="str">
        <f>IF(J15&gt;=8.5,"A",IF(J15&gt;=8,"B+",IF(J15&gt;=7,"B",IF(J15&gt;=6.5,"C+",IF(J15&gt;=5.5,"C",IF(J15&gt;=5,"D+",IF(J15&gt;=4,"D","F")))))))</f>
        <v>F</v>
      </c>
      <c r="L15" s="144">
        <f>IF(K15="A",4,IF(K15="B+",3.5,IF(K15="B",3,IF(K15="C+",2.5,IF(K15="C",2,IF(K15="D+",1.5,IF(K15="D",1,0)))))))</f>
        <v>0</v>
      </c>
      <c r="M15" s="260" t="str">
        <f>TEXT(L15,"0.0")</f>
        <v>0.0</v>
      </c>
      <c r="N15" s="259">
        <v>0</v>
      </c>
      <c r="O15" s="143" t="str">
        <f>IF(N15&gt;=8.5,"A",IF(N15&gt;=8,"B+",IF(N15&gt;=7,"B",IF(N15&gt;=6.5,"C+",IF(N15&gt;=5.5,"C",IF(N15&gt;=5,"D+",IF(N15&gt;=4,"D","F")))))))</f>
        <v>F</v>
      </c>
      <c r="P15" s="144">
        <f>IF(O15="A",4,IF(O15="B+",3.5,IF(O15="B",3,IF(O15="C+",2.5,IF(O15="C",2,IF(O15="D+",1.5,IF(O15="D",1,0)))))))</f>
        <v>0</v>
      </c>
      <c r="Q15" s="260" t="str">
        <f>TEXT(P15,"0.0")</f>
        <v>0.0</v>
      </c>
      <c r="R15" s="135"/>
      <c r="S15" s="130"/>
      <c r="T15" s="130"/>
      <c r="U15" s="141">
        <f>ROUND((R15*0.4+S15*0.6),1)</f>
        <v>0</v>
      </c>
      <c r="V15" s="142">
        <f>ROUND(MAX((R15*0.4+S15*0.6),(R15*0.4+T15*0.6)),1)</f>
        <v>0</v>
      </c>
      <c r="W15" s="189" t="str">
        <f t="shared" si="8"/>
        <v>0.0</v>
      </c>
      <c r="X15" s="143" t="str">
        <f>IF(V15&gt;=8.5,"A",IF(V15&gt;=8,"B+",IF(V15&gt;=7,"B",IF(V15&gt;=6.5,"C+",IF(V15&gt;=5.5,"C",IF(V15&gt;=5,"D+",IF(V15&gt;=4,"D","F")))))))</f>
        <v>F</v>
      </c>
      <c r="Y15" s="144">
        <f>IF(X15="A",4,IF(X15="B+",3.5,IF(X15="B",3,IF(X15="C+",2.5,IF(X15="C",2,IF(X15="D+",1.5,IF(X15="D",1,0)))))))</f>
        <v>0</v>
      </c>
      <c r="Z15" s="144" t="str">
        <f>TEXT(Y15,"0.0")</f>
        <v>0.0</v>
      </c>
      <c r="AA15" s="16"/>
      <c r="AB15" s="16"/>
      <c r="AC15" s="129"/>
      <c r="AD15" s="130"/>
      <c r="AE15" s="132"/>
      <c r="AF15" s="141">
        <f t="shared" si="12"/>
        <v>0</v>
      </c>
      <c r="AG15" s="142">
        <f t="shared" si="13"/>
        <v>0</v>
      </c>
      <c r="AH15" s="189" t="str">
        <f t="shared" si="14"/>
        <v>0.0</v>
      </c>
      <c r="AI15" s="143" t="str">
        <f>IF(AG15&gt;=8.5,"A",IF(AG15&gt;=8,"B+",IF(AG15&gt;=7,"B",IF(AG15&gt;=6.5,"C+",IF(AG15&gt;=5.5,"C",IF(AG15&gt;=5,"D+",IF(AG15&gt;=4,"D","F")))))))</f>
        <v>F</v>
      </c>
      <c r="AJ15" s="144">
        <f>IF(AI15="A",4,IF(AI15="B+",3.5,IF(AI15="B",3,IF(AI15="C+",2.5,IF(AI15="C",2,IF(AI15="D+",1.5,IF(AI15="D",1,0)))))))</f>
        <v>0</v>
      </c>
      <c r="AK15" s="144" t="str">
        <f>TEXT(AJ15,"0.0")</f>
        <v>0.0</v>
      </c>
      <c r="AL15" s="16"/>
      <c r="AM15" s="16"/>
      <c r="AN15" s="150">
        <v>0</v>
      </c>
      <c r="AO15" s="16"/>
      <c r="AP15" s="16"/>
      <c r="AQ15" s="141">
        <f t="shared" si="18"/>
        <v>0</v>
      </c>
      <c r="AR15" s="142">
        <f t="shared" si="19"/>
        <v>0</v>
      </c>
      <c r="AS15" s="189" t="str">
        <f t="shared" si="20"/>
        <v>0.0</v>
      </c>
      <c r="AT15" s="143" t="str">
        <f t="shared" si="21"/>
        <v>F</v>
      </c>
      <c r="AU15" s="144">
        <f>IF(AT15="A",4,IF(AT15="B+",3.5,IF(AT15="B",3,IF(AT15="C+",2.5,IF(AT15="C",2,IF(AT15="D+",1.5,IF(AT15="D",1,0)))))))</f>
        <v>0</v>
      </c>
      <c r="AV15" s="144" t="str">
        <f>TEXT(AU15,"0.0")</f>
        <v>0.0</v>
      </c>
      <c r="AW15" s="145">
        <v>3</v>
      </c>
      <c r="AX15" s="209"/>
      <c r="AY15" s="16"/>
      <c r="AZ15" s="16"/>
      <c r="BA15" s="16"/>
      <c r="BB15" s="141">
        <f t="shared" si="70"/>
        <v>0</v>
      </c>
      <c r="BC15" s="142">
        <f t="shared" si="71"/>
        <v>0</v>
      </c>
      <c r="BD15" s="189" t="str">
        <f t="shared" si="24"/>
        <v>0.0</v>
      </c>
      <c r="BE15" s="143" t="str">
        <f>IF(BC15&gt;=8.5,"A",IF(BC15&gt;=8,"B+",IF(BC15&gt;=7,"B",IF(BC15&gt;=6.5,"C+",IF(BC15&gt;=5.5,"C",IF(BC15&gt;=5,"D+",IF(BC15&gt;=4,"D","F")))))))</f>
        <v>F</v>
      </c>
      <c r="BF15" s="144">
        <f>IF(BE15="A",4,IF(BE15="B+",3.5,IF(BE15="B",3,IF(BE15="C+",2.5,IF(BE15="C",2,IF(BE15="D+",1.5,IF(BE15="D",1,0)))))))</f>
        <v>0</v>
      </c>
      <c r="BG15" s="144" t="str">
        <f>TEXT(BF15,"0.0")</f>
        <v>0.0</v>
      </c>
      <c r="BH15" s="16"/>
      <c r="BI15" s="134"/>
      <c r="BJ15" s="163">
        <v>0</v>
      </c>
      <c r="BK15" s="247"/>
      <c r="BL15" s="151"/>
      <c r="BM15" s="141">
        <f t="shared" si="75"/>
        <v>0</v>
      </c>
      <c r="BN15" s="142">
        <f t="shared" si="76"/>
        <v>0</v>
      </c>
      <c r="BO15" s="143" t="str">
        <f t="shared" si="77"/>
        <v>F</v>
      </c>
      <c r="BP15" s="144">
        <f t="shared" si="78"/>
        <v>0</v>
      </c>
      <c r="BQ15" s="144" t="str">
        <f t="shared" si="79"/>
        <v>0.0</v>
      </c>
      <c r="BR15" s="151"/>
      <c r="BS15" s="168"/>
      <c r="BT15" s="163">
        <v>0</v>
      </c>
      <c r="BU15" s="247"/>
      <c r="BV15" s="151"/>
      <c r="BW15" s="141">
        <f t="shared" si="80"/>
        <v>0</v>
      </c>
      <c r="BX15" s="142">
        <f t="shared" si="81"/>
        <v>0</v>
      </c>
      <c r="BY15" s="143" t="str">
        <f t="shared" si="82"/>
        <v>F</v>
      </c>
      <c r="BZ15" s="144">
        <f t="shared" si="83"/>
        <v>0</v>
      </c>
      <c r="CA15" s="144" t="str">
        <f t="shared" si="84"/>
        <v>0.0</v>
      </c>
      <c r="CB15" s="151"/>
      <c r="CC15" s="168"/>
      <c r="CD15" s="169">
        <f t="shared" si="88"/>
        <v>0</v>
      </c>
      <c r="CE15" s="189" t="str">
        <f t="shared" si="25"/>
        <v>0.0</v>
      </c>
      <c r="CF15" s="143" t="str">
        <f t="shared" si="85"/>
        <v>F</v>
      </c>
      <c r="CG15" s="144">
        <f t="shared" si="86"/>
        <v>0</v>
      </c>
      <c r="CH15" s="144" t="str">
        <f t="shared" si="87"/>
        <v>0.0</v>
      </c>
      <c r="CI15" s="145">
        <v>3</v>
      </c>
      <c r="CJ15" s="209"/>
      <c r="CK15" s="146">
        <v>0</v>
      </c>
      <c r="CL15" s="16"/>
      <c r="CM15" s="16"/>
      <c r="CN15" s="141">
        <f t="shared" si="26"/>
        <v>0</v>
      </c>
      <c r="CO15" s="142">
        <f t="shared" si="27"/>
        <v>0</v>
      </c>
      <c r="CP15" s="189" t="str">
        <f t="shared" si="28"/>
        <v>0.0</v>
      </c>
      <c r="CQ15" s="143" t="str">
        <f t="shared" si="29"/>
        <v>F</v>
      </c>
      <c r="CR15" s="144">
        <f>IF(CQ15="A",4,IF(CQ15="B+",3.5,IF(CQ15="B",3,IF(CQ15="C+",2.5,IF(CQ15="C",2,IF(CQ15="D+",1.5,IF(CQ15="D",1,0)))))))</f>
        <v>0</v>
      </c>
      <c r="CS15" s="144" t="str">
        <f>TEXT(CR15,"0.0")</f>
        <v>0.0</v>
      </c>
      <c r="CT15" s="145">
        <v>3</v>
      </c>
      <c r="CU15" s="43"/>
      <c r="CV15" s="17"/>
      <c r="CW15" s="16"/>
      <c r="CX15" s="16"/>
      <c r="CY15" s="141">
        <f t="shared" si="121"/>
        <v>0</v>
      </c>
      <c r="CZ15" s="142">
        <f t="shared" si="122"/>
        <v>0</v>
      </c>
      <c r="DA15" s="189" t="str">
        <f t="shared" si="32"/>
        <v>0.0</v>
      </c>
      <c r="DB15" s="143" t="str">
        <f>IF(CZ15&gt;=8.5,"A",IF(CZ15&gt;=8,"B+",IF(CZ15&gt;=7,"B",IF(CZ15&gt;=6.5,"C+",IF(CZ15&gt;=5.5,"C",IF(CZ15&gt;=5,"D+",IF(CZ15&gt;=4,"D","F")))))))</f>
        <v>F</v>
      </c>
      <c r="DC15" s="144">
        <f>IF(DB15="A",4,IF(DB15="B+",3.5,IF(DB15="B",3,IF(DB15="C+",2.5,IF(DB15="C",2,IF(DB15="D+",1.5,IF(DB15="D",1,0)))))))</f>
        <v>0</v>
      </c>
      <c r="DD15" s="144" t="str">
        <f>TEXT(DC15,"0.0")</f>
        <v>0.0</v>
      </c>
      <c r="DE15" s="16"/>
      <c r="DF15" s="16"/>
      <c r="DG15" s="256">
        <f t="shared" si="36"/>
        <v>9</v>
      </c>
      <c r="DH15" s="257">
        <f t="shared" si="37"/>
        <v>0</v>
      </c>
      <c r="DI15" s="258" t="str">
        <f t="shared" si="38"/>
        <v>0.00</v>
      </c>
      <c r="DJ15" s="261" t="str">
        <f t="shared" si="39"/>
        <v>Cảnh báo KQHT</v>
      </c>
      <c r="DK15" s="262">
        <f t="shared" si="40"/>
        <v>0</v>
      </c>
      <c r="DL15" s="263" t="e">
        <f t="shared" si="41"/>
        <v>#DIV/0!</v>
      </c>
      <c r="DM15" s="264" t="e">
        <f t="shared" si="42"/>
        <v>#DIV/0!</v>
      </c>
      <c r="DN15" s="173"/>
      <c r="DO15" s="16"/>
      <c r="DP15" s="16"/>
      <c r="DQ15" s="141">
        <f>ROUND((DN15*0.4+DO15*0.6),1)</f>
        <v>0</v>
      </c>
      <c r="DR15" s="142">
        <f>ROUND(MAX((DN15*0.4+DO15*0.6),(DN15*0.4+DP15*0.6)),1)</f>
        <v>0</v>
      </c>
      <c r="DS15" s="189" t="str">
        <f t="shared" si="43"/>
        <v>0.0</v>
      </c>
      <c r="DT15" s="143" t="str">
        <f>IF(DR15&gt;=8.5,"A",IF(DR15&gt;=8,"B+",IF(DR15&gt;=7,"B",IF(DR15&gt;=6.5,"C+",IF(DR15&gt;=5.5,"C",IF(DR15&gt;=5,"D+",IF(DR15&gt;=4,"D","F")))))))</f>
        <v>F</v>
      </c>
      <c r="DU15" s="144">
        <f>IF(DT15="A",4,IF(DT15="B+",3.5,IF(DT15="B",3,IF(DT15="C+",2.5,IF(DT15="C",2,IF(DT15="D+",1.5,IF(DT15="D",1,0)))))))</f>
        <v>0</v>
      </c>
      <c r="DV15" s="144" t="str">
        <f>TEXT(DU15,"0.0")</f>
        <v>0.0</v>
      </c>
      <c r="DW15" s="16"/>
      <c r="DX15" s="209"/>
      <c r="DY15" s="150">
        <v>0</v>
      </c>
      <c r="DZ15" s="16"/>
      <c r="EA15" s="16"/>
      <c r="EB15" s="141">
        <f>ROUND((DY15*0.4+DZ15*0.6),1)</f>
        <v>0</v>
      </c>
      <c r="EC15" s="142">
        <f>ROUND(MAX((DY15*0.4+DZ15*0.6),(DY15*0.4+EA15*0.6)),1)</f>
        <v>0</v>
      </c>
      <c r="ED15" s="189" t="str">
        <f>TEXT(EC15,"0.0")</f>
        <v>0.0</v>
      </c>
      <c r="EE15" s="143" t="str">
        <f>IF(EC15&gt;=8.5,"A",IF(EC15&gt;=8,"B+",IF(EC15&gt;=7,"B",IF(EC15&gt;=6.5,"C+",IF(EC15&gt;=5.5,"C",IF(EC15&gt;=5,"D+",IF(EC15&gt;=4,"D","F")))))))</f>
        <v>F</v>
      </c>
      <c r="EF15" s="144">
        <f>IF(EE15="A",4,IF(EE15="B+",3.5,IF(EE15="B",3,IF(EE15="C+",2.5,IF(EE15="C",2,IF(EE15="D+",1.5,IF(EE15="D",1,0)))))))</f>
        <v>0</v>
      </c>
      <c r="EG15" s="144" t="str">
        <f>TEXT(EF15,"0.0")</f>
        <v>0.0</v>
      </c>
      <c r="EH15" s="145">
        <v>2</v>
      </c>
      <c r="EI15" s="209"/>
      <c r="EJ15" s="252">
        <v>0</v>
      </c>
      <c r="EK15" s="15"/>
      <c r="EL15" s="16"/>
      <c r="EM15" s="141">
        <f t="shared" si="91"/>
        <v>0</v>
      </c>
      <c r="EN15" s="142">
        <f t="shared" si="92"/>
        <v>0</v>
      </c>
      <c r="EO15" s="189" t="str">
        <f t="shared" si="93"/>
        <v>0.0</v>
      </c>
      <c r="EP15" s="143" t="str">
        <f t="shared" si="94"/>
        <v>F</v>
      </c>
      <c r="EQ15" s="144">
        <f t="shared" si="95"/>
        <v>0</v>
      </c>
      <c r="ER15" s="144" t="str">
        <f t="shared" si="96"/>
        <v>0.0</v>
      </c>
      <c r="ES15" s="145">
        <v>2</v>
      </c>
      <c r="ET15" s="225"/>
      <c r="EU15" s="146">
        <v>0</v>
      </c>
      <c r="EV15" s="15"/>
      <c r="EW15" s="16"/>
      <c r="EX15" s="141">
        <f t="shared" si="97"/>
        <v>0</v>
      </c>
      <c r="EY15" s="142">
        <f t="shared" si="98"/>
        <v>0</v>
      </c>
      <c r="EZ15" s="189" t="str">
        <f t="shared" si="99"/>
        <v>0.0</v>
      </c>
      <c r="FA15" s="143" t="str">
        <f t="shared" si="100"/>
        <v>F</v>
      </c>
      <c r="FB15" s="144">
        <f t="shared" si="101"/>
        <v>0</v>
      </c>
      <c r="FC15" s="144" t="str">
        <f t="shared" si="102"/>
        <v>0.0</v>
      </c>
      <c r="FD15" s="145">
        <v>2</v>
      </c>
      <c r="FE15" s="209"/>
      <c r="FF15" s="163">
        <v>0</v>
      </c>
      <c r="FG15" s="15"/>
      <c r="FH15" s="16"/>
      <c r="FI15" s="141">
        <f t="shared" si="103"/>
        <v>0</v>
      </c>
      <c r="FJ15" s="142">
        <f t="shared" si="104"/>
        <v>0</v>
      </c>
      <c r="FK15" s="189" t="str">
        <f t="shared" si="105"/>
        <v>0.0</v>
      </c>
      <c r="FL15" s="143" t="str">
        <f t="shared" si="106"/>
        <v>F</v>
      </c>
      <c r="FM15" s="144">
        <f t="shared" si="107"/>
        <v>0</v>
      </c>
      <c r="FN15" s="144" t="str">
        <f t="shared" si="108"/>
        <v>0.0</v>
      </c>
      <c r="FO15" s="145">
        <v>2</v>
      </c>
      <c r="FP15" s="209"/>
      <c r="FQ15" s="146">
        <v>0</v>
      </c>
      <c r="FR15" s="16"/>
      <c r="FS15" s="16"/>
      <c r="FT15" s="141">
        <f t="shared" si="109"/>
        <v>0</v>
      </c>
      <c r="FU15" s="142">
        <f t="shared" si="110"/>
        <v>0</v>
      </c>
      <c r="FV15" s="189" t="str">
        <f t="shared" si="111"/>
        <v>0.0</v>
      </c>
      <c r="FW15" s="143" t="str">
        <f t="shared" si="112"/>
        <v>F</v>
      </c>
      <c r="FX15" s="144">
        <f t="shared" si="113"/>
        <v>0</v>
      </c>
      <c r="FY15" s="144" t="str">
        <f t="shared" si="114"/>
        <v>0.0</v>
      </c>
      <c r="FZ15" s="145">
        <v>1</v>
      </c>
      <c r="GA15" s="209"/>
      <c r="GB15" s="231">
        <v>0</v>
      </c>
      <c r="GC15" s="208"/>
      <c r="GD15" s="208"/>
      <c r="GE15" s="141">
        <f t="shared" si="115"/>
        <v>0</v>
      </c>
      <c r="GF15" s="142">
        <f t="shared" si="116"/>
        <v>0</v>
      </c>
      <c r="GG15" s="189" t="str">
        <f t="shared" si="117"/>
        <v>0.0</v>
      </c>
      <c r="GH15" s="143" t="str">
        <f t="shared" si="118"/>
        <v>F</v>
      </c>
      <c r="GI15" s="144">
        <f t="shared" si="119"/>
        <v>0</v>
      </c>
      <c r="GJ15" s="144" t="str">
        <f t="shared" si="120"/>
        <v>0.0</v>
      </c>
      <c r="GK15" s="145">
        <v>1</v>
      </c>
      <c r="GL15" s="209"/>
      <c r="GM15" s="255"/>
      <c r="GN15" s="15"/>
      <c r="GO15" s="16"/>
      <c r="GP15" s="141">
        <f t="shared" si="55"/>
        <v>0</v>
      </c>
      <c r="GQ15" s="142">
        <f t="shared" si="56"/>
        <v>0</v>
      </c>
      <c r="GR15" s="189" t="str">
        <f t="shared" si="57"/>
        <v>0.0</v>
      </c>
      <c r="GS15" s="143" t="str">
        <f t="shared" si="58"/>
        <v>F</v>
      </c>
      <c r="GT15" s="144">
        <f t="shared" si="59"/>
        <v>0</v>
      </c>
      <c r="GU15" s="144" t="str">
        <f t="shared" si="60"/>
        <v>0.0</v>
      </c>
      <c r="GV15" s="145">
        <v>4</v>
      </c>
      <c r="GW15" s="209"/>
      <c r="GX15" s="173"/>
      <c r="GY15" s="16"/>
      <c r="GZ15" s="16"/>
      <c r="HA15" s="141">
        <f t="shared" si="61"/>
        <v>0</v>
      </c>
      <c r="HB15" s="142">
        <f t="shared" si="62"/>
        <v>0</v>
      </c>
      <c r="HC15" s="189" t="str">
        <f t="shared" si="63"/>
        <v>0.0</v>
      </c>
      <c r="HD15" s="143" t="str">
        <f t="shared" si="64"/>
        <v>F</v>
      </c>
      <c r="HE15" s="144">
        <f t="shared" si="65"/>
        <v>0</v>
      </c>
      <c r="HF15" s="144" t="str">
        <f t="shared" si="66"/>
        <v>0.0</v>
      </c>
      <c r="HG15" s="16"/>
      <c r="HH15" s="25"/>
      <c r="HI15" s="256">
        <f t="shared" si="67"/>
        <v>14</v>
      </c>
      <c r="HJ15" s="257">
        <f t="shared" si="68"/>
        <v>0</v>
      </c>
      <c r="HK15" s="258" t="str">
        <f t="shared" si="69"/>
        <v>0.00</v>
      </c>
    </row>
    <row r="18" spans="1:217" ht="20.25" customHeight="1">
      <c r="A18" s="193">
        <v>1</v>
      </c>
      <c r="B18" s="194" t="s">
        <v>56</v>
      </c>
      <c r="C18" s="195" t="s">
        <v>57</v>
      </c>
      <c r="D18" s="196" t="s">
        <v>58</v>
      </c>
      <c r="E18" s="197" t="s">
        <v>59</v>
      </c>
      <c r="F18" s="210" t="s">
        <v>243</v>
      </c>
      <c r="H18" s="120" t="s">
        <v>10</v>
      </c>
      <c r="I18" s="136" t="s">
        <v>156</v>
      </c>
      <c r="J18" s="88">
        <v>5.7</v>
      </c>
      <c r="K18" s="21" t="str">
        <f>IF(J18&gt;=8.5,"A",IF(J18&gt;=8,"B+",IF(J18&gt;=7,"B",IF(J18&gt;=6.5,"C+",IF(J18&gt;=5.5,"C",IF(J18&gt;=5,"D+",IF(J18&gt;=4,"D","F")))))))</f>
        <v>C</v>
      </c>
      <c r="L18" s="22">
        <f>IF(K18="A",4,IF(K18="B+",3.5,IF(K18="B",3,IF(K18="C+",2.5,IF(K18="C",2,IF(K18="D+",1.5,IF(K18="D",1,0)))))))</f>
        <v>2</v>
      </c>
      <c r="M18" s="23" t="str">
        <f>TEXT(L18,"0.0")</f>
        <v>2.0</v>
      </c>
      <c r="N18" s="60">
        <v>6</v>
      </c>
      <c r="O18" s="40" t="str">
        <f>IF(N18&gt;=8.5,"A",IF(N18&gt;=8,"B+",IF(N18&gt;=7,"B",IF(N18&gt;=6.5,"C+",IF(N18&gt;=5.5,"C",IF(N18&gt;=5,"D+",IF(N18&gt;=4,"D","F")))))))</f>
        <v>C</v>
      </c>
      <c r="P18" s="41">
        <f>IF(O18="A",4,IF(O18="B+",3.5,IF(O18="B",3,IF(O18="C+",2.5,IF(O18="C",2,IF(O18="D+",1.5,IF(O18="D",1,0)))))))</f>
        <v>2</v>
      </c>
      <c r="Q18" s="54" t="str">
        <f>TEXT(P18,"0.0")</f>
        <v>2.0</v>
      </c>
      <c r="R18" s="66">
        <v>6.7</v>
      </c>
      <c r="S18" s="104">
        <v>5</v>
      </c>
      <c r="T18" s="104"/>
      <c r="U18" s="11">
        <f>ROUND((R18*0.4+S18*0.6),1)</f>
        <v>5.7</v>
      </c>
      <c r="V18" s="12">
        <f>ROUND(MAX((R18*0.4+S18*0.6),(R18*0.4+T18*0.6)),1)</f>
        <v>5.7</v>
      </c>
      <c r="W18" s="187" t="str">
        <f>TEXT(V18,"0.0")</f>
        <v>5.7</v>
      </c>
      <c r="X18" s="40" t="str">
        <f>IF(V18&gt;=8.5,"A",IF(V18&gt;=8,"B+",IF(V18&gt;=7,"B",IF(V18&gt;=6.5,"C+",IF(V18&gt;=5.5,"C",IF(V18&gt;=5,"D+",IF(V18&gt;=4,"D","F")))))))</f>
        <v>C</v>
      </c>
      <c r="Y18" s="41">
        <f>IF(X18="A",4,IF(X18="B+",3.5,IF(X18="B",3,IF(X18="C+",2.5,IF(X18="C",2,IF(X18="D+",1.5,IF(X18="D",1,0)))))))</f>
        <v>2</v>
      </c>
      <c r="Z18" s="41" t="str">
        <f>TEXT(Y18,"0.0")</f>
        <v>2.0</v>
      </c>
      <c r="AA18" s="42">
        <v>2</v>
      </c>
      <c r="AB18" s="43">
        <v>2</v>
      </c>
      <c r="AC18" s="84">
        <v>5.3</v>
      </c>
      <c r="AD18" s="104">
        <v>5</v>
      </c>
      <c r="AE18" s="104"/>
      <c r="AF18" s="11">
        <f>ROUND((AC18*0.4+AD18*0.6),1)</f>
        <v>5.1</v>
      </c>
      <c r="AG18" s="12">
        <f>ROUND(MAX((AC18*0.4+AD18*0.6),(AC18*0.4+AE18*0.6)),1)</f>
        <v>5.1</v>
      </c>
      <c r="AH18" s="187" t="str">
        <f>TEXT(AG18,"0.0")</f>
        <v>5.1</v>
      </c>
      <c r="AI18" s="40" t="str">
        <f>IF(AG18&gt;=8.5,"A",IF(AG18&gt;=8,"B+",IF(AG18&gt;=7,"B",IF(AG18&gt;=6.5,"C+",IF(AG18&gt;=5.5,"C",IF(AG18&gt;=5,"D+",IF(AG18&gt;=4,"D","F")))))))</f>
        <v>D+</v>
      </c>
      <c r="AJ18" s="41">
        <f>IF(AI18="A",4,IF(AI18="B+",3.5,IF(AI18="B",3,IF(AI18="C+",2.5,IF(AI18="C",2,IF(AI18="D+",1.5,IF(AI18="D",1,0)))))))</f>
        <v>1.5</v>
      </c>
      <c r="AK18" s="41" t="str">
        <f>TEXT(AJ18,"0.0")</f>
        <v>1.5</v>
      </c>
      <c r="AL18" s="42">
        <v>2</v>
      </c>
      <c r="AM18" s="43">
        <v>2</v>
      </c>
      <c r="AN18" s="60">
        <v>6.6</v>
      </c>
      <c r="AO18" s="62">
        <v>4</v>
      </c>
      <c r="AP18" s="62"/>
      <c r="AQ18" s="11">
        <f>ROUND((AN18*0.4+AO18*0.6),1)</f>
        <v>5</v>
      </c>
      <c r="AR18" s="12">
        <f>ROUND(MAX((AN18*0.4+AO18*0.6),(AN18*0.4+AP18*0.6)),1)</f>
        <v>5</v>
      </c>
      <c r="AS18" s="187" t="str">
        <f>TEXT(AR18,"0.0")</f>
        <v>5.0</v>
      </c>
      <c r="AT18" s="40" t="str">
        <f>IF(AR18&gt;=8.5,"A",IF(AR18&gt;=8,"B+",IF(AR18&gt;=7,"B",IF(AR18&gt;=6.5,"C+",IF(AR18&gt;=5.5,"C",IF(AR18&gt;=5,"D+",IF(AR18&gt;=4,"D","F")))))))</f>
        <v>D+</v>
      </c>
      <c r="AU18" s="41">
        <f>IF(AT18="A",4,IF(AT18="B+",3.5,IF(AT18="B",3,IF(AT18="C+",2.5,IF(AT18="C",2,IF(AT18="D+",1.5,IF(AT18="D",1,0)))))))</f>
        <v>1.5</v>
      </c>
      <c r="AV18" s="41" t="str">
        <f>TEXT(AU18,"0.0")</f>
        <v>1.5</v>
      </c>
      <c r="AW18" s="42">
        <v>3</v>
      </c>
      <c r="AX18" s="43">
        <v>3</v>
      </c>
      <c r="AY18" s="60">
        <v>8.2</v>
      </c>
      <c r="AZ18" s="14">
        <v>6</v>
      </c>
      <c r="BA18" s="14"/>
      <c r="BB18" s="11">
        <f>ROUND((AY18*0.4+AZ18*0.6),1)</f>
        <v>6.9</v>
      </c>
      <c r="BC18" s="12">
        <f>ROUND(MAX((AY18*0.4+AZ18*0.6),(AY18*0.4+BA18*0.6)),1)</f>
        <v>6.9</v>
      </c>
      <c r="BD18" s="187" t="str">
        <f>TEXT(BC18,"0.0")</f>
        <v>6.9</v>
      </c>
      <c r="BE18" s="40" t="str">
        <f>IF(BC18&gt;=8.5,"A",IF(BC18&gt;=8,"B+",IF(BC18&gt;=7,"B",IF(BC18&gt;=6.5,"C+",IF(BC18&gt;=5.5,"C",IF(BC18&gt;=5,"D+",IF(BC18&gt;=4,"D","F")))))))</f>
        <v>C+</v>
      </c>
      <c r="BF18" s="41">
        <f>IF(BE18="A",4,IF(BE18="B+",3.5,IF(BE18="B",3,IF(BE18="C+",2.5,IF(BE18="C",2,IF(BE18="D+",1.5,IF(BE18="D",1,0)))))))</f>
        <v>2.5</v>
      </c>
      <c r="BG18" s="41" t="str">
        <f>TEXT(BF18,"0.0")</f>
        <v>2.5</v>
      </c>
      <c r="BH18" s="42">
        <v>2</v>
      </c>
      <c r="BI18" s="152">
        <v>2</v>
      </c>
      <c r="BJ18" s="155"/>
      <c r="BK18" s="156"/>
      <c r="BL18" s="156"/>
      <c r="BM18" s="157">
        <f>ROUND((BJ18*0.4+BK18*0.6),1)</f>
        <v>0</v>
      </c>
      <c r="BN18" s="158">
        <f>ROUND(MAX((BJ18*0.4+BK18*0.6),(BJ18*0.4+BL18*0.6)),1)</f>
        <v>0</v>
      </c>
      <c r="BO18" s="21" t="str">
        <f>IF(BN18&gt;=8.5,"A",IF(BN18&gt;=8,"B+",IF(BN18&gt;=7,"B",IF(BN18&gt;=6.5,"C+",IF(BN18&gt;=5.5,"C",IF(BN18&gt;=5,"D+",IF(BN18&gt;=4,"D","F")))))))</f>
        <v>F</v>
      </c>
      <c r="BP18" s="22">
        <f>IF(BO18="A",4,IF(BO18="B+",3.5,IF(BO18="B",3,IF(BO18="C+",2.5,IF(BO18="C",2,IF(BO18="D+",1.5,IF(BO18="D",1,0)))))))</f>
        <v>0</v>
      </c>
      <c r="BQ18" s="22" t="str">
        <f>TEXT(BP18,"0.0")</f>
        <v>0.0</v>
      </c>
      <c r="BR18" s="159"/>
      <c r="BS18" s="160"/>
      <c r="BT18" s="154"/>
      <c r="BU18" s="62"/>
      <c r="BV18" s="62"/>
      <c r="BW18" s="11">
        <f>ROUND((BT18*0.4+BU18*0.6),1)</f>
        <v>0</v>
      </c>
      <c r="BX18" s="12">
        <f>ROUND(MAX((BT18*0.4+BU18*0.6),(BT18*0.4+BV18*0.6)),1)</f>
        <v>0</v>
      </c>
      <c r="BY18" s="40" t="str">
        <f>IF(BX18&gt;=8.5,"A",IF(BX18&gt;=8,"B+",IF(BX18&gt;=7,"B",IF(BX18&gt;=6.5,"C+",IF(BX18&gt;=5.5,"C",IF(BX18&gt;=5,"D+",IF(BX18&gt;=4,"D","F")))))))</f>
        <v>F</v>
      </c>
      <c r="BZ18" s="41">
        <f>IF(BY18="A",4,IF(BY18="B+",3.5,IF(BY18="B",3,IF(BY18="C+",2.5,IF(BY18="C",2,IF(BY18="D+",1.5,IF(BY18="D",1,0)))))))</f>
        <v>0</v>
      </c>
      <c r="CA18" s="41" t="str">
        <f>TEXT(BZ18,"0.0")</f>
        <v>0.0</v>
      </c>
      <c r="CB18" s="159"/>
      <c r="CC18" s="160"/>
      <c r="CD18" s="12">
        <v>5.8</v>
      </c>
      <c r="CE18" s="187" t="str">
        <f>TEXT(CD18,"0.0")</f>
        <v>5.8</v>
      </c>
      <c r="CF18" s="40" t="str">
        <f>IF(CD18&gt;=8.5,"A",IF(CD18&gt;=8,"B+",IF(CD18&gt;=7,"B",IF(CD18&gt;=6.5,"C+",IF(CD18&gt;=5.5,"C",IF(CD18&gt;=5,"D+",IF(CD18&gt;=4,"D","F")))))))</f>
        <v>C</v>
      </c>
      <c r="CG18" s="41">
        <f>IF(CF18="A",4,IF(CF18="B+",3.5,IF(CF18="B",3,IF(CF18="C+",2.5,IF(CF18="C",2,IF(CF18="D+",1.5,IF(CF18="D",1,0)))))))</f>
        <v>2</v>
      </c>
      <c r="CH18" s="41" t="str">
        <f>TEXT(CG18,"0.0")</f>
        <v>2.0</v>
      </c>
      <c r="CI18" s="42">
        <v>3</v>
      </c>
      <c r="CJ18" s="43">
        <v>3</v>
      </c>
      <c r="CK18" s="29">
        <v>6.1</v>
      </c>
      <c r="CL18" s="65">
        <v>6</v>
      </c>
      <c r="CM18" s="65"/>
      <c r="CN18" s="11">
        <f>ROUND((CK18*0.4+CL18*0.6),1)</f>
        <v>6</v>
      </c>
      <c r="CO18" s="12">
        <f>ROUND(MAX((CK18*0.4+CL18*0.6),(CK18*0.4+CM18*0.6)),1)</f>
        <v>6</v>
      </c>
      <c r="CP18" s="187" t="str">
        <f>TEXT(CO18,"0.0")</f>
        <v>6.0</v>
      </c>
      <c r="CQ18" s="40" t="str">
        <f>IF(CO18&gt;=8.5,"A",IF(CO18&gt;=8,"B+",IF(CO18&gt;=7,"B",IF(CO18&gt;=6.5,"C+",IF(CO18&gt;=5.5,"C",IF(CO18&gt;=5,"D+",IF(CO18&gt;=4,"D","F")))))))</f>
        <v>C</v>
      </c>
      <c r="CR18" s="41">
        <f>IF(CQ18="A",4,IF(CQ18="B+",3.5,IF(CQ18="B",3,IF(CQ18="C+",2.5,IF(CQ18="C",2,IF(CQ18="D+",1.5,IF(CQ18="D",1,0)))))))</f>
        <v>2</v>
      </c>
      <c r="CS18" s="41" t="str">
        <f>TEXT(CR18,"0.0")</f>
        <v>2.0</v>
      </c>
      <c r="CT18" s="42">
        <v>3</v>
      </c>
      <c r="CU18" s="43">
        <v>3</v>
      </c>
      <c r="CV18" s="55">
        <v>8</v>
      </c>
      <c r="CW18" s="65">
        <v>7</v>
      </c>
      <c r="CX18" s="65"/>
      <c r="CY18" s="11">
        <f>ROUND((CV18*0.4+CW18*0.6),1)</f>
        <v>7.4</v>
      </c>
      <c r="CZ18" s="12">
        <f>ROUND(MAX((CV18*0.4+CW18*0.6),(CV18*0.4+CX18*0.6)),1)</f>
        <v>7.4</v>
      </c>
      <c r="DA18" s="187" t="str">
        <f>TEXT(CZ18,"0.0")</f>
        <v>7.4</v>
      </c>
      <c r="DB18" s="40" t="str">
        <f>IF(CZ18&gt;=8.5,"A",IF(CZ18&gt;=8,"B+",IF(CZ18&gt;=7,"B",IF(CZ18&gt;=6.5,"C+",IF(CZ18&gt;=5.5,"C",IF(CZ18&gt;=5,"D+",IF(CZ18&gt;=4,"D","F")))))))</f>
        <v>B</v>
      </c>
      <c r="DC18" s="41">
        <f>IF(DB18="A",4,IF(DB18="B+",3.5,IF(DB18="B",3,IF(DB18="C+",2.5,IF(DB18="C",2,IF(DB18="D+",1.5,IF(DB18="D",1,0)))))))</f>
        <v>3</v>
      </c>
      <c r="DD18" s="41" t="str">
        <f>TEXT(DC18,"0.0")</f>
        <v>3.0</v>
      </c>
      <c r="DE18" s="42">
        <v>1</v>
      </c>
      <c r="DF18" s="43">
        <v>1</v>
      </c>
      <c r="DG18" s="76">
        <f>AA18+AL18+AW18+BH18+CI18+CT18+DE18</f>
        <v>16</v>
      </c>
      <c r="DH18" s="77">
        <f>(Y18*AA18+AJ18*AL18+AU18*AW18+BF18*BH18+CG18*CI18+CR18*CT18+DC18*DE18)/DG18</f>
        <v>1.96875</v>
      </c>
      <c r="DI18" s="78" t="str">
        <f>TEXT(DH18,"0.00")</f>
        <v>1.97</v>
      </c>
      <c r="DJ18" s="2" t="str">
        <f>IF(AND(DH18&lt;0.8),"Cảnh báo KQHT","Lên lớp")</f>
        <v>Lên lớp</v>
      </c>
      <c r="DK18" s="79">
        <f>AB18+AM18+AX18+BI18+CJ18+CU18+DF18</f>
        <v>16</v>
      </c>
      <c r="DL18" s="80">
        <f>(Y18*AB18+AJ18*AM18+AU18*AX18+BF18*BI18+CG18*CJ18+CR18*CU18+DC18*DF18)/DK18</f>
        <v>1.96875</v>
      </c>
      <c r="DM18" s="2" t="str">
        <f>IF(AND(DL18&lt;1.2),"Cảnh báo KQHT","Lên lớp")</f>
        <v>Lên lớp</v>
      </c>
      <c r="DN18" s="60">
        <v>7.3</v>
      </c>
      <c r="DO18" s="62">
        <v>5</v>
      </c>
      <c r="DP18" s="62"/>
      <c r="DQ18" s="11">
        <f>ROUND((DN18*0.4+DO18*0.6),1)</f>
        <v>5.9</v>
      </c>
      <c r="DR18" s="12">
        <f>ROUND(MAX((DN18*0.4+DO18*0.6),(DN18*0.4+DP18*0.6)),1)</f>
        <v>5.9</v>
      </c>
      <c r="DS18" s="187" t="str">
        <f>TEXT(DR18,"0.0")</f>
        <v>5.9</v>
      </c>
      <c r="DT18" s="40" t="str">
        <f>IF(DR18&gt;=8.5,"A",IF(DR18&gt;=8,"B+",IF(DR18&gt;=7,"B",IF(DR18&gt;=6.5,"C+",IF(DR18&gt;=5.5,"C",IF(DR18&gt;=5,"D+",IF(DR18&gt;=4,"D","F")))))))</f>
        <v>C</v>
      </c>
      <c r="DU18" s="41">
        <f>IF(DT18="A",4,IF(DT18="B+",3.5,IF(DT18="B",3,IF(DT18="C+",2.5,IF(DT18="C",2,IF(DT18="D+",1.5,IF(DT18="D",1,0)))))))</f>
        <v>2</v>
      </c>
      <c r="DV18" s="41" t="str">
        <f>TEXT(DU18,"0.0")</f>
        <v>2.0</v>
      </c>
      <c r="DW18" s="42">
        <v>2</v>
      </c>
      <c r="DX18" s="43">
        <v>2</v>
      </c>
      <c r="DY18" s="69">
        <v>7</v>
      </c>
      <c r="DZ18" s="65">
        <v>4</v>
      </c>
      <c r="EA18" s="65"/>
      <c r="EB18" s="11">
        <f>ROUND((DY18*0.4+DZ18*0.6),1)</f>
        <v>5.2</v>
      </c>
      <c r="EC18" s="12">
        <f>ROUND(MAX((DY18*0.4+DZ18*0.6),(DY18*0.4+EA18*0.6)),1)</f>
        <v>5.2</v>
      </c>
      <c r="ED18" s="187" t="str">
        <f>TEXT(EC18,"0.0")</f>
        <v>5.2</v>
      </c>
      <c r="EE18" s="40" t="str">
        <f>IF(EC18&gt;=8.5,"A",IF(EC18&gt;=8,"B+",IF(EC18&gt;=7,"B",IF(EC18&gt;=6.5,"C+",IF(EC18&gt;=5.5,"C",IF(EC18&gt;=5,"D+",IF(EC18&gt;=4,"D","F")))))))</f>
        <v>D+</v>
      </c>
      <c r="EF18" s="41">
        <f>IF(EE18="A",4,IF(EE18="B+",3.5,IF(EE18="B",3,IF(EE18="C+",2.5,IF(EE18="C",2,IF(EE18="D+",1.5,IF(EE18="D",1,0)))))))</f>
        <v>1.5</v>
      </c>
      <c r="EG18" s="41" t="str">
        <f>TEXT(EF18,"0.0")</f>
        <v>1.5</v>
      </c>
      <c r="EH18" s="42">
        <v>2</v>
      </c>
      <c r="EI18" s="152">
        <v>2</v>
      </c>
      <c r="EJ18" s="174"/>
      <c r="EK18" s="175"/>
      <c r="EL18" s="176"/>
      <c r="EM18" s="157">
        <f>ROUND((EJ18*0.4+EK18*0.6),1)</f>
        <v>0</v>
      </c>
      <c r="EN18" s="158">
        <f>ROUND(MAX((EJ18*0.4+EK18*0.6),(EJ18*0.4+EL18*0.6)),1)</f>
        <v>0</v>
      </c>
      <c r="EO18" s="186" t="str">
        <f>TEXT(EN18,"0.0")</f>
        <v>0.0</v>
      </c>
      <c r="EP18" s="21" t="str">
        <f>IF(EN18&gt;=8.5,"A",IF(EN18&gt;=8,"B+",IF(EN18&gt;=7,"B",IF(EN18&gt;=6.5,"C+",IF(EN18&gt;=5.5,"C",IF(EN18&gt;=5,"D+",IF(EN18&gt;=4,"D","F")))))))</f>
        <v>F</v>
      </c>
      <c r="EQ18" s="22">
        <f>IF(EP18="A",4,IF(EP18="B+",3.5,IF(EP18="B",3,IF(EP18="C+",2.5,IF(EP18="C",2,IF(EP18="D+",1.5,IF(EP18="D",1,0)))))))</f>
        <v>0</v>
      </c>
      <c r="ER18" s="22" t="str">
        <f>TEXT(EQ18,"0.0")</f>
        <v>0.0</v>
      </c>
      <c r="ES18" s="159">
        <v>2</v>
      </c>
      <c r="ET18" s="160">
        <v>2</v>
      </c>
      <c r="EU18" s="174"/>
      <c r="EV18" s="175"/>
      <c r="EW18" s="176"/>
      <c r="EX18" s="157">
        <f>ROUND((EU18*0.4+EV18*0.6),1)</f>
        <v>0</v>
      </c>
      <c r="EY18" s="158">
        <f>ROUND(MAX((EU18*0.4+EV18*0.6),(EU18*0.4+EW18*0.6)),1)</f>
        <v>0</v>
      </c>
      <c r="EZ18" s="186" t="str">
        <f>TEXT(EY18,"0.0")</f>
        <v>0.0</v>
      </c>
      <c r="FA18" s="21" t="str">
        <f>IF(EY18&gt;=8.5,"A",IF(EY18&gt;=8,"B+",IF(EY18&gt;=7,"B",IF(EY18&gt;=6.5,"C+",IF(EY18&gt;=5.5,"C",IF(EY18&gt;=5,"D+",IF(EY18&gt;=4,"D","F")))))))</f>
        <v>F</v>
      </c>
      <c r="FB18" s="22">
        <f>IF(FA18="A",4,IF(FA18="B+",3.5,IF(FA18="B",3,IF(FA18="C+",2.5,IF(FA18="C",2,IF(FA18="D+",1.5,IF(FA18="D",1,0)))))))</f>
        <v>0</v>
      </c>
      <c r="FC18" s="22" t="str">
        <f>TEXT(FB18,"0.0")</f>
        <v>0.0</v>
      </c>
      <c r="FD18" s="159">
        <v>2</v>
      </c>
      <c r="FE18" s="160">
        <v>2</v>
      </c>
      <c r="FF18" s="174"/>
      <c r="FG18" s="175"/>
      <c r="FH18" s="176"/>
      <c r="FI18" s="157">
        <f>ROUND((FF18*0.4+FG18*0.6),1)</f>
        <v>0</v>
      </c>
      <c r="FJ18" s="158">
        <f>ROUND(MAX((FF18*0.4+FG18*0.6),(FF18*0.4+FH18*0.6)),1)</f>
        <v>0</v>
      </c>
      <c r="FK18" s="186" t="str">
        <f>TEXT(FJ18,"0.0")</f>
        <v>0.0</v>
      </c>
      <c r="FL18" s="185" t="str">
        <f>IF(FJ18&gt;=8.5,"A",IF(FJ18&gt;=8,"B+",IF(FJ18&gt;=7,"B",IF(FJ18&gt;=6.5,"C+",IF(FJ18&gt;=5.5,"C",IF(FJ18&gt;=5,"D+",IF(FJ18&gt;=4,"D","F")))))))</f>
        <v>F</v>
      </c>
      <c r="FM18" s="22">
        <f>IF(FL18="A",4,IF(FL18="B+",3.5,IF(FL18="B",3,IF(FL18="C+",2.5,IF(FL18="C",2,IF(FL18="D+",1.5,IF(FL18="D",1,0)))))))</f>
        <v>0</v>
      </c>
      <c r="FN18" s="22" t="str">
        <f>TEXT(FM18,"0.0")</f>
        <v>0.0</v>
      </c>
      <c r="FO18" s="159">
        <v>2</v>
      </c>
      <c r="FP18" s="160">
        <v>2</v>
      </c>
      <c r="FQ18" s="174"/>
      <c r="FR18" s="175"/>
      <c r="FS18" s="176"/>
      <c r="FT18" s="157">
        <f>ROUND((FQ18*0.4+FR18*0.6),1)</f>
        <v>0</v>
      </c>
      <c r="FU18" s="158">
        <f>ROUND(MAX((FQ18*0.4+FR18*0.6),(FQ18*0.4+FS18*0.6)),1)</f>
        <v>0</v>
      </c>
      <c r="FV18" s="186" t="str">
        <f>TEXT(FU18,"0.0")</f>
        <v>0.0</v>
      </c>
      <c r="FW18" s="185" t="str">
        <f>IF(FU18&gt;=8.5,"A",IF(FU18&gt;=8,"B+",IF(FU18&gt;=7,"B",IF(FU18&gt;=6.5,"C+",IF(FU18&gt;=5.5,"C",IF(FU18&gt;=5,"D+",IF(FU18&gt;=4,"D","F")))))))</f>
        <v>F</v>
      </c>
      <c r="FX18" s="22">
        <f>IF(FW18="A",4,IF(FW18="B+",3.5,IF(FW18="B",3,IF(FW18="C+",2.5,IF(FW18="C",2,IF(FW18="D+",1.5,IF(FW18="D",1,0)))))))</f>
        <v>0</v>
      </c>
      <c r="FY18" s="22" t="str">
        <f>TEXT(FX18,"0.0")</f>
        <v>0.0</v>
      </c>
      <c r="FZ18" s="159">
        <v>1</v>
      </c>
      <c r="GA18" s="160">
        <v>1</v>
      </c>
      <c r="GB18" s="179"/>
      <c r="GC18" s="175"/>
      <c r="GD18" s="176"/>
      <c r="GE18" s="157">
        <f>ROUND((GB18*0.4+GC18*0.6),1)</f>
        <v>0</v>
      </c>
      <c r="GF18" s="158">
        <f>ROUND(MAX((GB18*0.4+GC18*0.6),(GB18*0.4+GD18*0.6)),1)</f>
        <v>0</v>
      </c>
      <c r="GG18" s="186" t="str">
        <f>TEXT(GF18,"0.0")</f>
        <v>0.0</v>
      </c>
      <c r="GH18" s="185" t="str">
        <f>IF(GF18&gt;=8.5,"A",IF(GF18&gt;=8,"B+",IF(GF18&gt;=7,"B",IF(GF18&gt;=6.5,"C+",IF(GF18&gt;=5.5,"C",IF(GF18&gt;=5,"D+",IF(GF18&gt;=4,"D","F")))))))</f>
        <v>F</v>
      </c>
      <c r="GI18" s="22">
        <f>IF(GH18="A",4,IF(GH18="B+",3.5,IF(GH18="B",3,IF(GH18="C+",2.5,IF(GH18="C",2,IF(GH18="D+",1.5,IF(GH18="D",1,0)))))))</f>
        <v>0</v>
      </c>
      <c r="GJ18" s="22" t="str">
        <f>TEXT(GI18,"0.0")</f>
        <v>0.0</v>
      </c>
      <c r="GK18" s="159">
        <v>1</v>
      </c>
      <c r="GL18" s="160">
        <v>1</v>
      </c>
      <c r="GM18" s="174"/>
      <c r="GN18" s="175"/>
      <c r="GO18" s="176"/>
      <c r="GP18" s="157">
        <f>ROUND((GM18*0.4+GN18*0.6),1)</f>
        <v>0</v>
      </c>
      <c r="GQ18" s="158">
        <f>ROUND(MAX((GM18*0.4+GN18*0.6),(GM18*0.4+GO18*0.6)),1)</f>
        <v>0</v>
      </c>
      <c r="GR18" s="186" t="str">
        <f>TEXT(GQ18,"0.0")</f>
        <v>0.0</v>
      </c>
      <c r="GS18" s="185" t="str">
        <f>IF(GQ18&gt;=8.5,"A",IF(GQ18&gt;=8,"B+",IF(GQ18&gt;=7,"B",IF(GQ18&gt;=6.5,"C+",IF(GQ18&gt;=5.5,"C",IF(GQ18&gt;=5,"D+",IF(GQ18&gt;=4,"D","F")))))))</f>
        <v>F</v>
      </c>
      <c r="GT18" s="22">
        <f>IF(GS18="A",4,IF(GS18="B+",3.5,IF(GS18="B",3,IF(GS18="C+",2.5,IF(GS18="C",2,IF(GS18="D+",1.5,IF(GS18="D",1,0)))))))</f>
        <v>0</v>
      </c>
      <c r="GU18" s="22" t="str">
        <f>TEXT(GT18,"0.0")</f>
        <v>0.0</v>
      </c>
      <c r="GV18" s="159">
        <v>4</v>
      </c>
      <c r="GW18" s="160">
        <v>4</v>
      </c>
      <c r="GX18" s="174"/>
      <c r="GY18" s="181"/>
      <c r="GZ18" s="182"/>
      <c r="HA18" s="157">
        <f>ROUND((GX18*0.4+GY18*0.6),1)</f>
        <v>0</v>
      </c>
      <c r="HB18" s="158">
        <f>ROUND(MAX((GX18*0.4+GY18*0.6),(GX18*0.4+GZ18*0.6)),1)</f>
        <v>0</v>
      </c>
      <c r="HC18" s="186" t="str">
        <f>TEXT(HB18,"0.0")</f>
        <v>0.0</v>
      </c>
      <c r="HD18" s="185" t="str">
        <f>IF(HB18&gt;=8.5,"A",IF(HB18&gt;=8,"B+",IF(HB18&gt;=7,"B",IF(HB18&gt;=6.5,"C+",IF(HB18&gt;=5.5,"C",IF(HB18&gt;=5,"D+",IF(HB18&gt;=4,"D","F")))))))</f>
        <v>F</v>
      </c>
      <c r="HE18" s="22">
        <f>IF(HD18="A",4,IF(HD18="B+",3.5,IF(HD18="B",3,IF(HD18="C+",2.5,IF(HD18="C",2,IF(HD18="D+",1.5,IF(HD18="D",1,0)))))))</f>
        <v>0</v>
      </c>
      <c r="HF18" s="22" t="str">
        <f>TEXT(HE18,"0.0")</f>
        <v>0.0</v>
      </c>
      <c r="HG18" s="159">
        <v>5</v>
      </c>
      <c r="HH18" s="160">
        <v>5</v>
      </c>
      <c r="HI18" s="1" t="s">
        <v>243</v>
      </c>
    </row>
    <row r="19" spans="1:217" ht="20.25" customHeight="1">
      <c r="A19" s="198">
        <v>3</v>
      </c>
      <c r="B19" s="199" t="s">
        <v>56</v>
      </c>
      <c r="C19" s="200" t="s">
        <v>63</v>
      </c>
      <c r="D19" s="201" t="s">
        <v>64</v>
      </c>
      <c r="E19" s="202" t="s">
        <v>65</v>
      </c>
      <c r="F19" s="210" t="s">
        <v>243</v>
      </c>
      <c r="H19" s="121" t="s">
        <v>10</v>
      </c>
      <c r="I19" s="137" t="s">
        <v>158</v>
      </c>
      <c r="J19" s="88">
        <v>6.7</v>
      </c>
      <c r="K19" s="40" t="str">
        <f>IF(J19&gt;=8.5,"A",IF(J19&gt;=8,"B+",IF(J19&gt;=7,"B",IF(J19&gt;=6.5,"C+",IF(J19&gt;=5.5,"C",IF(J19&gt;=5,"D+",IF(J19&gt;=4,"D","F")))))))</f>
        <v>C+</v>
      </c>
      <c r="L19" s="41">
        <f>IF(K19="A",4,IF(K19="B+",3.5,IF(K19="B",3,IF(K19="C+",2.5,IF(K19="C",2,IF(K19="D+",1.5,IF(K19="D",1,0)))))))</f>
        <v>2.5</v>
      </c>
      <c r="M19" s="54" t="str">
        <f>TEXT(L19,"0.0")</f>
        <v>2.5</v>
      </c>
      <c r="N19" s="60">
        <v>6</v>
      </c>
      <c r="O19" s="40" t="str">
        <f>IF(N19&gt;=8.5,"A",IF(N19&gt;=8,"B+",IF(N19&gt;=7,"B",IF(N19&gt;=6.5,"C+",IF(N19&gt;=5.5,"C",IF(N19&gt;=5,"D+",IF(N19&gt;=4,"D","F")))))))</f>
        <v>C</v>
      </c>
      <c r="P19" s="41">
        <f>IF(O19="A",4,IF(O19="B+",3.5,IF(O19="B",3,IF(O19="C+",2.5,IF(O19="C",2,IF(O19="D+",1.5,IF(O19="D",1,0)))))))</f>
        <v>2</v>
      </c>
      <c r="Q19" s="54" t="str">
        <f>TEXT(P19,"0.0")</f>
        <v>2.0</v>
      </c>
      <c r="R19" s="66">
        <v>8.7</v>
      </c>
      <c r="S19" s="104">
        <v>7</v>
      </c>
      <c r="T19" s="104"/>
      <c r="U19" s="11">
        <f>ROUND((R19*0.4+S19*0.6),1)</f>
        <v>7.7</v>
      </c>
      <c r="V19" s="12">
        <f>ROUND(MAX((R19*0.4+S19*0.6),(R19*0.4+T19*0.6)),1)</f>
        <v>7.7</v>
      </c>
      <c r="W19" s="188" t="str">
        <f>TEXT(V19,"0.0")</f>
        <v>7.7</v>
      </c>
      <c r="X19" s="40" t="str">
        <f>IF(V19&gt;=8.5,"A",IF(V19&gt;=8,"B+",IF(V19&gt;=7,"B",IF(V19&gt;=6.5,"C+",IF(V19&gt;=5.5,"C",IF(V19&gt;=5,"D+",IF(V19&gt;=4,"D","F")))))))</f>
        <v>B</v>
      </c>
      <c r="Y19" s="41">
        <f>IF(X19="A",4,IF(X19="B+",3.5,IF(X19="B",3,IF(X19="C+",2.5,IF(X19="C",2,IF(X19="D+",1.5,IF(X19="D",1,0)))))))</f>
        <v>3</v>
      </c>
      <c r="Z19" s="41" t="str">
        <f>TEXT(Y19,"0.0")</f>
        <v>3.0</v>
      </c>
      <c r="AA19" s="42">
        <v>2</v>
      </c>
      <c r="AB19" s="43">
        <v>2</v>
      </c>
      <c r="AC19" s="84">
        <v>7</v>
      </c>
      <c r="AD19" s="104">
        <v>8</v>
      </c>
      <c r="AE19" s="104"/>
      <c r="AF19" s="11">
        <f>ROUND((AC19*0.4+AD19*0.6),1)</f>
        <v>7.6</v>
      </c>
      <c r="AG19" s="12">
        <f>ROUND(MAX((AC19*0.4+AD19*0.6),(AC19*0.4+AE19*0.6)),1)</f>
        <v>7.6</v>
      </c>
      <c r="AH19" s="188" t="str">
        <f>TEXT(AG19,"0.0")</f>
        <v>7.6</v>
      </c>
      <c r="AI19" s="40" t="str">
        <f>IF(AG19&gt;=8.5,"A",IF(AG19&gt;=8,"B+",IF(AG19&gt;=7,"B",IF(AG19&gt;=6.5,"C+",IF(AG19&gt;=5.5,"C",IF(AG19&gt;=5,"D+",IF(AG19&gt;=4,"D","F")))))))</f>
        <v>B</v>
      </c>
      <c r="AJ19" s="41">
        <f>IF(AI19="A",4,IF(AI19="B+",3.5,IF(AI19="B",3,IF(AI19="C+",2.5,IF(AI19="C",2,IF(AI19="D+",1.5,IF(AI19="D",1,0)))))))</f>
        <v>3</v>
      </c>
      <c r="AK19" s="41" t="str">
        <f>TEXT(AJ19,"0.0")</f>
        <v>3.0</v>
      </c>
      <c r="AL19" s="42">
        <v>2</v>
      </c>
      <c r="AM19" s="43">
        <v>2</v>
      </c>
      <c r="AN19" s="60">
        <v>6.1</v>
      </c>
      <c r="AO19" s="62">
        <v>6</v>
      </c>
      <c r="AP19" s="62"/>
      <c r="AQ19" s="11">
        <f>ROUND((AN19*0.4+AO19*0.6),1)</f>
        <v>6</v>
      </c>
      <c r="AR19" s="12">
        <f>ROUND(MAX((AN19*0.4+AO19*0.6),(AN19*0.4+AP19*0.6)),1)</f>
        <v>6</v>
      </c>
      <c r="AS19" s="188" t="str">
        <f>TEXT(AR19,"0.0")</f>
        <v>6.0</v>
      </c>
      <c r="AT19" s="40" t="str">
        <f>IF(AR19&gt;=8.5,"A",IF(AR19&gt;=8,"B+",IF(AR19&gt;=7,"B",IF(AR19&gt;=6.5,"C+",IF(AR19&gt;=5.5,"C",IF(AR19&gt;=5,"D+",IF(AR19&gt;=4,"D","F")))))))</f>
        <v>C</v>
      </c>
      <c r="AU19" s="41">
        <f>IF(AT19="A",4,IF(AT19="B+",3.5,IF(AT19="B",3,IF(AT19="C+",2.5,IF(AT19="C",2,IF(AT19="D+",1.5,IF(AT19="D",1,0)))))))</f>
        <v>2</v>
      </c>
      <c r="AV19" s="41" t="str">
        <f>TEXT(AU19,"0.0")</f>
        <v>2.0</v>
      </c>
      <c r="AW19" s="42">
        <v>3</v>
      </c>
      <c r="AX19" s="43">
        <v>3</v>
      </c>
      <c r="AY19" s="60">
        <v>7.8</v>
      </c>
      <c r="AZ19" s="14">
        <v>7</v>
      </c>
      <c r="BA19" s="14"/>
      <c r="BB19" s="11">
        <f>ROUND((AY19*0.4+AZ19*0.6),1)</f>
        <v>7.3</v>
      </c>
      <c r="BC19" s="12">
        <f>ROUND(MAX((AY19*0.4+AZ19*0.6),(AY19*0.4+BA19*0.6)),1)</f>
        <v>7.3</v>
      </c>
      <c r="BD19" s="188" t="str">
        <f>TEXT(BC19,"0.0")</f>
        <v>7.3</v>
      </c>
      <c r="BE19" s="40" t="str">
        <f>IF(BC19&gt;=8.5,"A",IF(BC19&gt;=8,"B+",IF(BC19&gt;=7,"B",IF(BC19&gt;=6.5,"C+",IF(BC19&gt;=5.5,"C",IF(BC19&gt;=5,"D+",IF(BC19&gt;=4,"D","F")))))))</f>
        <v>B</v>
      </c>
      <c r="BF19" s="41">
        <f>IF(BE19="A",4,IF(BE19="B+",3.5,IF(BE19="B",3,IF(BE19="C+",2.5,IF(BE19="C",2,IF(BE19="D+",1.5,IF(BE19="D",1,0)))))))</f>
        <v>3</v>
      </c>
      <c r="BG19" s="41" t="str">
        <f>TEXT(BF19,"0.0")</f>
        <v>3.0</v>
      </c>
      <c r="BH19" s="42">
        <v>2</v>
      </c>
      <c r="BI19" s="152">
        <v>2</v>
      </c>
      <c r="BJ19" s="55"/>
      <c r="BK19" s="65"/>
      <c r="BL19" s="65"/>
      <c r="BM19" s="11">
        <f>ROUND((BJ19*0.4+BK19*0.6),1)</f>
        <v>0</v>
      </c>
      <c r="BN19" s="12">
        <f>ROUND(MAX((BJ19*0.4+BK19*0.6),(BJ19*0.4+BL19*0.6)),1)</f>
        <v>0</v>
      </c>
      <c r="BO19" s="40" t="str">
        <f>IF(BN19&gt;=8.5,"A",IF(BN19&gt;=8,"B+",IF(BN19&gt;=7,"B",IF(BN19&gt;=6.5,"C+",IF(BN19&gt;=5.5,"C",IF(BN19&gt;=5,"D+",IF(BN19&gt;=4,"D","F")))))))</f>
        <v>F</v>
      </c>
      <c r="BP19" s="41">
        <f>IF(BO19="A",4,IF(BO19="B+",3.5,IF(BO19="B",3,IF(BO19="C+",2.5,IF(BO19="C",2,IF(BO19="D+",1.5,IF(BO19="D",1,0)))))))</f>
        <v>0</v>
      </c>
      <c r="BQ19" s="41" t="str">
        <f>TEXT(BP19,"0.0")</f>
        <v>0.0</v>
      </c>
      <c r="BR19" s="42"/>
      <c r="BS19" s="43"/>
      <c r="BT19" s="154"/>
      <c r="BU19" s="62"/>
      <c r="BV19" s="62"/>
      <c r="BW19" s="11">
        <f>ROUND((BT19*0.4+BU19*0.6),1)</f>
        <v>0</v>
      </c>
      <c r="BX19" s="12">
        <f>ROUND(MAX((BT19*0.4+BU19*0.6),(BT19*0.4+BV19*0.6)),1)</f>
        <v>0</v>
      </c>
      <c r="BY19" s="40" t="str">
        <f>IF(BX19&gt;=8.5,"A",IF(BX19&gt;=8,"B+",IF(BX19&gt;=7,"B",IF(BX19&gt;=6.5,"C+",IF(BX19&gt;=5.5,"C",IF(BX19&gt;=5,"D+",IF(BX19&gt;=4,"D","F")))))))</f>
        <v>F</v>
      </c>
      <c r="BZ19" s="41">
        <f>IF(BY19="A",4,IF(BY19="B+",3.5,IF(BY19="B",3,IF(BY19="C+",2.5,IF(BY19="C",2,IF(BY19="D+",1.5,IF(BY19="D",1,0)))))))</f>
        <v>0</v>
      </c>
      <c r="CA19" s="41" t="str">
        <f>TEXT(BZ19,"0.0")</f>
        <v>0.0</v>
      </c>
      <c r="CB19" s="42"/>
      <c r="CC19" s="43"/>
      <c r="CD19" s="12">
        <v>8.5</v>
      </c>
      <c r="CE19" s="187" t="str">
        <f>TEXT(CD19,"0.0")</f>
        <v>8.5</v>
      </c>
      <c r="CF19" s="40" t="str">
        <f>IF(CD19&gt;=8.5,"A",IF(CD19&gt;=8,"B+",IF(CD19&gt;=7,"B",IF(CD19&gt;=6.5,"C+",IF(CD19&gt;=5.5,"C",IF(CD19&gt;=5,"D+",IF(CD19&gt;=4,"D","F")))))))</f>
        <v>A</v>
      </c>
      <c r="CG19" s="41">
        <f>IF(CF19="A",4,IF(CF19="B+",3.5,IF(CF19="B",3,IF(CF19="C+",2.5,IF(CF19="C",2,IF(CF19="D+",1.5,IF(CF19="D",1,0)))))))</f>
        <v>4</v>
      </c>
      <c r="CH19" s="41" t="str">
        <f>TEXT(CG19,"0.0")</f>
        <v>4.0</v>
      </c>
      <c r="CI19" s="42">
        <v>3</v>
      </c>
      <c r="CJ19" s="43">
        <v>3</v>
      </c>
      <c r="CK19" s="29">
        <v>8.6</v>
      </c>
      <c r="CL19" s="65">
        <v>8</v>
      </c>
      <c r="CM19" s="65"/>
      <c r="CN19" s="11">
        <f>ROUND((CK19*0.4+CL19*0.6),1)</f>
        <v>8.2</v>
      </c>
      <c r="CO19" s="12">
        <f>ROUND(MAX((CK19*0.4+CL19*0.6),(CK19*0.4+CM19*0.6)),1)</f>
        <v>8.2</v>
      </c>
      <c r="CP19" s="187" t="str">
        <f>TEXT(CO19,"0.0")</f>
        <v>8.2</v>
      </c>
      <c r="CQ19" s="40" t="str">
        <f>IF(CO19&gt;=8.5,"A",IF(CO19&gt;=8,"B+",IF(CO19&gt;=7,"B",IF(CO19&gt;=6.5,"C+",IF(CO19&gt;=5.5,"C",IF(CO19&gt;=5,"D+",IF(CO19&gt;=4,"D","F")))))))</f>
        <v>B+</v>
      </c>
      <c r="CR19" s="41">
        <f>IF(CQ19="A",4,IF(CQ19="B+",3.5,IF(CQ19="B",3,IF(CQ19="C+",2.5,IF(CQ19="C",2,IF(CQ19="D+",1.5,IF(CQ19="D",1,0)))))))</f>
        <v>3.5</v>
      </c>
      <c r="CS19" s="41" t="str">
        <f>TEXT(CR19,"0.0")</f>
        <v>3.5</v>
      </c>
      <c r="CT19" s="42">
        <v>3</v>
      </c>
      <c r="CU19" s="43">
        <v>3</v>
      </c>
      <c r="CV19" s="55">
        <v>8</v>
      </c>
      <c r="CW19" s="65">
        <v>8</v>
      </c>
      <c r="CX19" s="65"/>
      <c r="CY19" s="11">
        <f>ROUND((CV19*0.4+CW19*0.6),1)</f>
        <v>8</v>
      </c>
      <c r="CZ19" s="12">
        <f>ROUND(MAX((CV19*0.4+CW19*0.6),(CV19*0.4+CX19*0.6)),1)</f>
        <v>8</v>
      </c>
      <c r="DA19" s="188" t="str">
        <f>TEXT(CZ19,"0.0")</f>
        <v>8.0</v>
      </c>
      <c r="DB19" s="40" t="str">
        <f>IF(CZ19&gt;=8.5,"A",IF(CZ19&gt;=8,"B+",IF(CZ19&gt;=7,"B",IF(CZ19&gt;=6.5,"C+",IF(CZ19&gt;=5.5,"C",IF(CZ19&gt;=5,"D+",IF(CZ19&gt;=4,"D","F")))))))</f>
        <v>B+</v>
      </c>
      <c r="DC19" s="41">
        <f>IF(DB19="A",4,IF(DB19="B+",3.5,IF(DB19="B",3,IF(DB19="C+",2.5,IF(DB19="C",2,IF(DB19="D+",1.5,IF(DB19="D",1,0)))))))</f>
        <v>3.5</v>
      </c>
      <c r="DD19" s="41" t="str">
        <f>TEXT(DC19,"0.0")</f>
        <v>3.5</v>
      </c>
      <c r="DE19" s="42">
        <v>1</v>
      </c>
      <c r="DF19" s="43">
        <v>1</v>
      </c>
      <c r="DG19" s="76">
        <f>AA19+AL19+AW19+BH19+CI19+CT19+DE19</f>
        <v>16</v>
      </c>
      <c r="DH19" s="77">
        <f>(Y19*AA19+AJ19*AL19+AU19*AW19+BF19*BH19+CG19*CI19+CR19*CT19+DC19*DE19)/DG19</f>
        <v>3.125</v>
      </c>
      <c r="DI19" s="78" t="str">
        <f>TEXT(DH19,"0.00")</f>
        <v>3.13</v>
      </c>
      <c r="DJ19" s="2" t="str">
        <f>IF(AND(DH19&lt;0.8),"Cảnh báo KQHT","Lên lớp")</f>
        <v>Lên lớp</v>
      </c>
      <c r="DK19" s="79">
        <f>AB19+AM19+AX19+BI19+CJ19+CU19+DF19</f>
        <v>16</v>
      </c>
      <c r="DL19" s="80">
        <f>(Y19*AB19+AJ19*AM19+AU19*AX19+BF19*BI19+CG19*CJ19+CR19*CU19+DC19*DF19)/DK19</f>
        <v>3.125</v>
      </c>
      <c r="DM19" s="2" t="str">
        <f>IF(AND(DL19&lt;1.2),"Cảnh báo KQHT","Lên lớp")</f>
        <v>Lên lớp</v>
      </c>
      <c r="DN19" s="60">
        <v>7.7</v>
      </c>
      <c r="DO19" s="62">
        <v>5</v>
      </c>
      <c r="DP19" s="62"/>
      <c r="DQ19" s="11">
        <f>ROUND((DN19*0.4+DO19*0.6),1)</f>
        <v>6.1</v>
      </c>
      <c r="DR19" s="12">
        <f>ROUND(MAX((DN19*0.4+DO19*0.6),(DN19*0.4+DP19*0.6)),1)</f>
        <v>6.1</v>
      </c>
      <c r="DS19" s="188" t="str">
        <f>TEXT(DR19,"0.0")</f>
        <v>6.1</v>
      </c>
      <c r="DT19" s="40" t="str">
        <f>IF(DR19&gt;=8.5,"A",IF(DR19&gt;=8,"B+",IF(DR19&gt;=7,"B",IF(DR19&gt;=6.5,"C+",IF(DR19&gt;=5.5,"C",IF(DR19&gt;=5,"D+",IF(DR19&gt;=4,"D","F")))))))</f>
        <v>C</v>
      </c>
      <c r="DU19" s="41">
        <f>IF(DT19="A",4,IF(DT19="B+",3.5,IF(DT19="B",3,IF(DT19="C+",2.5,IF(DT19="C",2,IF(DT19="D+",1.5,IF(DT19="D",1,0)))))))</f>
        <v>2</v>
      </c>
      <c r="DV19" s="41" t="str">
        <f>TEXT(DU19,"0.0")</f>
        <v>2.0</v>
      </c>
      <c r="DW19" s="42">
        <v>2</v>
      </c>
      <c r="DX19" s="43">
        <v>2</v>
      </c>
      <c r="DY19" s="69">
        <v>8</v>
      </c>
      <c r="DZ19" s="65">
        <v>8</v>
      </c>
      <c r="EA19" s="65"/>
      <c r="EB19" s="11">
        <f>ROUND((DY19*0.4+DZ19*0.6),1)</f>
        <v>8</v>
      </c>
      <c r="EC19" s="12">
        <f>ROUND(MAX((DY19*0.4+DZ19*0.6),(DY19*0.4+EA19*0.6)),1)</f>
        <v>8</v>
      </c>
      <c r="ED19" s="188" t="str">
        <f>TEXT(EC19,"0.0")</f>
        <v>8.0</v>
      </c>
      <c r="EE19" s="40" t="str">
        <f>IF(EC19&gt;=8.5,"A",IF(EC19&gt;=8,"B+",IF(EC19&gt;=7,"B",IF(EC19&gt;=6.5,"C+",IF(EC19&gt;=5.5,"C",IF(EC19&gt;=5,"D+",IF(EC19&gt;=4,"D","F")))))))</f>
        <v>B+</v>
      </c>
      <c r="EF19" s="41">
        <f>IF(EE19="A",4,IF(EE19="B+",3.5,IF(EE19="B",3,IF(EE19="C+",2.5,IF(EE19="C",2,IF(EE19="D+",1.5,IF(EE19="D",1,0)))))))</f>
        <v>3.5</v>
      </c>
      <c r="EG19" s="41" t="str">
        <f>TEXT(EF19,"0.0")</f>
        <v>3.5</v>
      </c>
      <c r="EH19" s="42">
        <v>2</v>
      </c>
      <c r="EI19" s="152">
        <v>2</v>
      </c>
      <c r="EJ19" s="177"/>
      <c r="EK19" s="18"/>
      <c r="EL19" s="18"/>
      <c r="EM19" s="18"/>
      <c r="EN19" s="18"/>
      <c r="EO19" s="18"/>
      <c r="EP19" s="18"/>
      <c r="EQ19" s="18"/>
      <c r="ER19" s="18"/>
      <c r="ES19" s="18"/>
      <c r="ET19" s="172"/>
      <c r="EU19" s="177"/>
      <c r="EV19" s="18"/>
      <c r="EW19" s="18"/>
      <c r="EX19" s="18"/>
      <c r="EY19" s="18"/>
      <c r="EZ19" s="18"/>
      <c r="FA19" s="18"/>
      <c r="FB19" s="18"/>
      <c r="FC19" s="18"/>
      <c r="FD19" s="18"/>
      <c r="FE19" s="172"/>
      <c r="FF19" s="177"/>
      <c r="FG19" s="18"/>
      <c r="FH19" s="18"/>
      <c r="FI19" s="18"/>
      <c r="FJ19" s="18"/>
      <c r="FK19" s="18"/>
      <c r="FL19" s="18"/>
      <c r="FM19" s="18"/>
      <c r="FN19" s="18"/>
      <c r="FO19" s="18"/>
      <c r="FP19" s="172"/>
      <c r="FQ19" s="177"/>
      <c r="FR19" s="18"/>
      <c r="FS19" s="18"/>
      <c r="FT19" s="18"/>
      <c r="FU19" s="18"/>
      <c r="FV19" s="18"/>
      <c r="FW19" s="18"/>
      <c r="FX19" s="18"/>
      <c r="FY19" s="18"/>
      <c r="FZ19" s="18"/>
      <c r="GA19" s="172"/>
      <c r="GB19" s="177"/>
      <c r="GC19" s="18"/>
      <c r="GD19" s="18"/>
      <c r="GE19" s="18"/>
      <c r="GF19" s="18"/>
      <c r="GG19" s="18"/>
      <c r="GH19" s="18"/>
      <c r="GI19" s="18"/>
      <c r="GJ19" s="18"/>
      <c r="GK19" s="18"/>
      <c r="GL19" s="172"/>
      <c r="GM19" s="177"/>
      <c r="GN19" s="18"/>
      <c r="GO19" s="18"/>
      <c r="GP19" s="18"/>
      <c r="GQ19" s="18"/>
      <c r="GR19" s="18"/>
      <c r="GS19" s="18"/>
      <c r="GT19" s="18"/>
      <c r="GU19" s="18"/>
      <c r="GV19" s="18"/>
      <c r="GW19" s="172"/>
      <c r="GX19" s="177"/>
      <c r="GY19" s="18"/>
      <c r="GZ19" s="18"/>
      <c r="HA19" s="18"/>
      <c r="HB19" s="18"/>
      <c r="HC19" s="18"/>
      <c r="HD19" s="18"/>
      <c r="HE19" s="18"/>
      <c r="HF19" s="18"/>
      <c r="HG19" s="18"/>
      <c r="HH19" s="172"/>
      <c r="HI19" s="1" t="s">
        <v>243</v>
      </c>
    </row>
  </sheetData>
  <sheetProtection/>
  <autoFilter ref="A1:IV15"/>
  <conditionalFormatting sqref="K18:M19 ED18:ED19 DS18:DS19 DA18:DA19 CP18:CP19 CE18:CE19 BD18:BD19 AS18:AS19 AH18:AH19 W18:W19 O18:Q19 GR18 HC18 GG18 FV18 FK18 EZ18 EO18 DS2:DS15 DA2:DA15 CP2:CP15 CE2:CE15 BD2:BD15 AS2:AS15 AH2:AH15 W2:W15 J1:Q1 ED2:ED15 O2:Q15 K2:M15">
    <cfRule type="cellIs" priority="184" dxfId="0" operator="lessThan" stopIfTrue="1">
      <formula>4.95</formula>
    </cfRule>
  </conditionalFormatting>
  <conditionalFormatting sqref="BX18:BX19 EC18:ED19 DS3:DS15 DR18:DS19 DA3:DA15 CZ18:DA19 CO18:CP19 CD18:CE19 BD3:BD15 BC18:BD19 AR18:AS19 AH3:AH15 AG18:AH19 W3:W15 V18:W19 BN18:BN19 HB18:HC18 GQ18:GR18 GF18:GG18 FU18:FV18 FJ18:FK18 EY18:EZ18 EN18:EO18 BN2:BN15 BX2:BX15 DR2:DS14 CZ2:DA14 CO2:CP15 CD2:CE15 BC2:BD14 AR2:AS15 AG2:AH14 V2:W14 HB1:HF1 J1:Q1 BN1:BQ1 BX1:CA1 EC1:EG1 DR1:DV1 CZ1:DD1 CO1:CS1 CD1:CH1 BC1:BG1 AR1:AV1 AG1:AK1 V1:Z1 EN1:ER1 EY1:FC1 FJ1:FN1 FU1:FY1 GF1:GJ1 GQ1:GU1 EC2:ED15 DR15 V15">
    <cfRule type="cellIs" priority="183" dxfId="0" operator="lessThan">
      <formula>3.95</formula>
    </cfRule>
  </conditionalFormatting>
  <conditionalFormatting sqref="Q1 M1">
    <cfRule type="cellIs" priority="172" dxfId="0" operator="lessThan" stopIfTrue="1">
      <formula>4.95</formula>
    </cfRule>
    <cfRule type="cellIs" priority="173" dxfId="0" operator="lessThan" stopIfTrue="1">
      <formula>4.95</formula>
    </cfRule>
    <cfRule type="cellIs" priority="174" dxfId="0" operator="lessThan" stopIfTrue="1">
      <formula>4.95</formula>
    </cfRule>
  </conditionalFormatting>
  <conditionalFormatting sqref="Q1 M1">
    <cfRule type="cellIs" priority="171" dxfId="45" operator="greaterThan" stopIfTrue="1">
      <formula>0</formula>
    </cfRule>
  </conditionalFormatting>
  <conditionalFormatting sqref="EO2">
    <cfRule type="cellIs" priority="45" dxfId="0" operator="lessThan" stopIfTrue="1">
      <formula>4.95</formula>
    </cfRule>
  </conditionalFormatting>
  <conditionalFormatting sqref="EN2:EO2">
    <cfRule type="cellIs" priority="44" dxfId="0" operator="lessThan">
      <formula>3.95</formula>
    </cfRule>
  </conditionalFormatting>
  <conditionalFormatting sqref="EZ2">
    <cfRule type="cellIs" priority="43" dxfId="0" operator="lessThan" stopIfTrue="1">
      <formula>4.95</formula>
    </cfRule>
  </conditionalFormatting>
  <conditionalFormatting sqref="EY2:EZ2">
    <cfRule type="cellIs" priority="42" dxfId="0" operator="lessThan">
      <formula>3.95</formula>
    </cfRule>
  </conditionalFormatting>
  <conditionalFormatting sqref="FK2">
    <cfRule type="cellIs" priority="41" dxfId="0" operator="lessThan" stopIfTrue="1">
      <formula>4.95</formula>
    </cfRule>
  </conditionalFormatting>
  <conditionalFormatting sqref="FJ2:FK2">
    <cfRule type="cellIs" priority="40" dxfId="0" operator="lessThan">
      <formula>3.95</formula>
    </cfRule>
  </conditionalFormatting>
  <conditionalFormatting sqref="FV2">
    <cfRule type="cellIs" priority="39" dxfId="0" operator="lessThan" stopIfTrue="1">
      <formula>4.95</formula>
    </cfRule>
  </conditionalFormatting>
  <conditionalFormatting sqref="FU2:FV2">
    <cfRule type="cellIs" priority="38" dxfId="0" operator="lessThan">
      <formula>3.95</formula>
    </cfRule>
  </conditionalFormatting>
  <conditionalFormatting sqref="GG2">
    <cfRule type="cellIs" priority="37" dxfId="0" operator="lessThan" stopIfTrue="1">
      <formula>4.95</formula>
    </cfRule>
  </conditionalFormatting>
  <conditionalFormatting sqref="GF2:GG2">
    <cfRule type="cellIs" priority="36" dxfId="0" operator="lessThan">
      <formula>3.95</formula>
    </cfRule>
  </conditionalFormatting>
  <conditionalFormatting sqref="GR2:GR15">
    <cfRule type="cellIs" priority="35" dxfId="0" operator="lessThan" stopIfTrue="1">
      <formula>4.95</formula>
    </cfRule>
  </conditionalFormatting>
  <conditionalFormatting sqref="GQ2:GR15">
    <cfRule type="cellIs" priority="34" dxfId="0" operator="lessThan">
      <formula>3.95</formula>
    </cfRule>
  </conditionalFormatting>
  <conditionalFormatting sqref="HC2:HC15">
    <cfRule type="cellIs" priority="33" dxfId="0" operator="lessThan" stopIfTrue="1">
      <formula>4.95</formula>
    </cfRule>
  </conditionalFormatting>
  <conditionalFormatting sqref="HB2:HC15">
    <cfRule type="cellIs" priority="32" dxfId="0" operator="lessThan">
      <formula>3.95</formula>
    </cfRule>
  </conditionalFormatting>
  <conditionalFormatting sqref="EO3">
    <cfRule type="cellIs" priority="31" dxfId="0" operator="lessThan" stopIfTrue="1">
      <formula>4.95</formula>
    </cfRule>
  </conditionalFormatting>
  <conditionalFormatting sqref="EN3:EO3">
    <cfRule type="cellIs" priority="30" dxfId="0" operator="lessThan">
      <formula>3.95</formula>
    </cfRule>
  </conditionalFormatting>
  <conditionalFormatting sqref="EZ3">
    <cfRule type="cellIs" priority="29" dxfId="0" operator="lessThan" stopIfTrue="1">
      <formula>4.95</formula>
    </cfRule>
  </conditionalFormatting>
  <conditionalFormatting sqref="EY3:EZ3">
    <cfRule type="cellIs" priority="28" dxfId="0" operator="lessThan">
      <formula>3.95</formula>
    </cfRule>
  </conditionalFormatting>
  <conditionalFormatting sqref="FK3">
    <cfRule type="cellIs" priority="27" dxfId="0" operator="lessThan" stopIfTrue="1">
      <formula>4.95</formula>
    </cfRule>
  </conditionalFormatting>
  <conditionalFormatting sqref="FJ3:FK3">
    <cfRule type="cellIs" priority="26" dxfId="0" operator="lessThan">
      <formula>3.95</formula>
    </cfRule>
  </conditionalFormatting>
  <conditionalFormatting sqref="FV3">
    <cfRule type="cellIs" priority="25" dxfId="0" operator="lessThan" stopIfTrue="1">
      <formula>4.95</formula>
    </cfRule>
  </conditionalFormatting>
  <conditionalFormatting sqref="FU3:FV3">
    <cfRule type="cellIs" priority="24" dxfId="0" operator="lessThan">
      <formula>3.95</formula>
    </cfRule>
  </conditionalFormatting>
  <conditionalFormatting sqref="GG3">
    <cfRule type="cellIs" priority="23" dxfId="0" operator="lessThan" stopIfTrue="1">
      <formula>4.95</formula>
    </cfRule>
  </conditionalFormatting>
  <conditionalFormatting sqref="GF3:GG3">
    <cfRule type="cellIs" priority="22" dxfId="0" operator="lessThan">
      <formula>3.95</formula>
    </cfRule>
  </conditionalFormatting>
  <conditionalFormatting sqref="GR3">
    <cfRule type="cellIs" priority="21" dxfId="0" operator="lessThan" stopIfTrue="1">
      <formula>4.95</formula>
    </cfRule>
  </conditionalFormatting>
  <conditionalFormatting sqref="GQ3:GR3">
    <cfRule type="cellIs" priority="20" dxfId="0" operator="lessThan">
      <formula>3.95</formula>
    </cfRule>
  </conditionalFormatting>
  <conditionalFormatting sqref="HC3">
    <cfRule type="cellIs" priority="19" dxfId="0" operator="lessThan" stopIfTrue="1">
      <formula>4.95</formula>
    </cfRule>
  </conditionalFormatting>
  <conditionalFormatting sqref="HB3:HC3">
    <cfRule type="cellIs" priority="18" dxfId="0" operator="lessThan">
      <formula>3.95</formula>
    </cfRule>
  </conditionalFormatting>
  <conditionalFormatting sqref="EO4:EO15">
    <cfRule type="cellIs" priority="17" dxfId="0" operator="lessThan" stopIfTrue="1">
      <formula>4.95</formula>
    </cfRule>
  </conditionalFormatting>
  <conditionalFormatting sqref="EN4:EO15">
    <cfRule type="cellIs" priority="16" dxfId="0" operator="lessThan">
      <formula>3.95</formula>
    </cfRule>
  </conditionalFormatting>
  <conditionalFormatting sqref="EZ4:EZ15">
    <cfRule type="cellIs" priority="15" dxfId="0" operator="lessThan" stopIfTrue="1">
      <formula>4.95</formula>
    </cfRule>
  </conditionalFormatting>
  <conditionalFormatting sqref="EY4:EZ15">
    <cfRule type="cellIs" priority="14" dxfId="0" operator="lessThan">
      <formula>3.95</formula>
    </cfRule>
  </conditionalFormatting>
  <conditionalFormatting sqref="FK4:FK15">
    <cfRule type="cellIs" priority="13" dxfId="0" operator="lessThan" stopIfTrue="1">
      <formula>4.95</formula>
    </cfRule>
  </conditionalFormatting>
  <conditionalFormatting sqref="FJ4:FK15">
    <cfRule type="cellIs" priority="12" dxfId="0" operator="lessThan">
      <formula>3.95</formula>
    </cfRule>
  </conditionalFormatting>
  <conditionalFormatting sqref="FV4:FV15">
    <cfRule type="cellIs" priority="11" dxfId="0" operator="lessThan" stopIfTrue="1">
      <formula>4.95</formula>
    </cfRule>
  </conditionalFormatting>
  <conditionalFormatting sqref="FU4:FV15">
    <cfRule type="cellIs" priority="10" dxfId="0" operator="lessThan">
      <formula>3.95</formula>
    </cfRule>
  </conditionalFormatting>
  <conditionalFormatting sqref="GG4:GG15">
    <cfRule type="cellIs" priority="9" dxfId="0" operator="lessThan" stopIfTrue="1">
      <formula>4.95</formula>
    </cfRule>
  </conditionalFormatting>
  <conditionalFormatting sqref="GF4:GG15">
    <cfRule type="cellIs" priority="8" dxfId="0" operator="lessThan">
      <formula>3.95</formula>
    </cfRule>
  </conditionalFormatting>
  <conditionalFormatting sqref="GR4">
    <cfRule type="cellIs" priority="7" dxfId="0" operator="lessThan" stopIfTrue="1">
      <formula>4.95</formula>
    </cfRule>
  </conditionalFormatting>
  <conditionalFormatting sqref="GQ4:GR4">
    <cfRule type="cellIs" priority="6" dxfId="0" operator="lessThan">
      <formula>3.95</formula>
    </cfRule>
  </conditionalFormatting>
  <conditionalFormatting sqref="HC4">
    <cfRule type="cellIs" priority="5" dxfId="0" operator="lessThan" stopIfTrue="1">
      <formula>4.95</formula>
    </cfRule>
  </conditionalFormatting>
  <conditionalFormatting sqref="HB4:HC4">
    <cfRule type="cellIs" priority="4" dxfId="0" operator="lessThan">
      <formula>3.95</formula>
    </cfRule>
  </conditionalFormatting>
  <conditionalFormatting sqref="AG15">
    <cfRule type="cellIs" priority="3" dxfId="0" operator="lessThan">
      <formula>3.95</formula>
    </cfRule>
  </conditionalFormatting>
  <conditionalFormatting sqref="BC15">
    <cfRule type="cellIs" priority="2" dxfId="0" operator="lessThan">
      <formula>3.95</formula>
    </cfRule>
  </conditionalFormatting>
  <conditionalFormatting sqref="CZ15">
    <cfRule type="cellIs" priority="1" dxfId="0" operator="lessThan">
      <formula>3.95</formula>
    </cfRule>
  </conditionalFormatting>
  <printOptions/>
  <pageMargins left="0.7" right="0.7" top="0.75" bottom="0.75" header="0.3" footer="0.3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Admin</cp:lastModifiedBy>
  <cp:lastPrinted>2021-12-21T07:40:53Z</cp:lastPrinted>
  <dcterms:created xsi:type="dcterms:W3CDTF">1996-10-14T23:33:28Z</dcterms:created>
  <dcterms:modified xsi:type="dcterms:W3CDTF">2022-01-26T13:55:40Z</dcterms:modified>
  <cp:category/>
  <cp:version/>
  <cp:contentType/>
  <cp:contentStatus/>
</cp:coreProperties>
</file>